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codeName="ThisWorkbook"/>
  <mc:AlternateContent xmlns:mc="http://schemas.openxmlformats.org/markup-compatibility/2006">
    <mc:Choice Requires="x15">
      <x15ac:absPath xmlns:x15ac="http://schemas.microsoft.com/office/spreadsheetml/2010/11/ac" url="D:\Dokumenti sa starog\My Documents\DOKUMENTI\FINANC.IZVJEŠTAJI\2018\"/>
    </mc:Choice>
  </mc:AlternateContent>
  <bookViews>
    <workbookView xWindow="-15" yWindow="60" windowWidth="13890" windowHeight="8460" firstSheet="1" activeTab="7"/>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62913"/>
</workbook>
</file>

<file path=xl/calcChain.xml><?xml version="1.0" encoding="utf-8"?>
<calcChain xmlns="http://schemas.openxmlformats.org/spreadsheetml/2006/main">
  <c r="I3" i="3" l="1"/>
  <c r="H162" i="3" s="1"/>
  <c r="O3" i="3"/>
  <c r="H278" i="3"/>
  <c r="H173" i="3"/>
  <c r="L32" i="37"/>
  <c r="K32" i="37"/>
  <c r="B2" i="37"/>
  <c r="B3" i="37"/>
  <c r="B4" i="37"/>
  <c r="B5" i="37"/>
  <c r="C5" i="37"/>
  <c r="D5" i="37"/>
  <c r="B6" i="37"/>
  <c r="C6" i="37"/>
  <c r="D6" i="37"/>
  <c r="B7" i="37"/>
  <c r="C7" i="37"/>
  <c r="D7" i="37"/>
  <c r="B8" i="37"/>
  <c r="G8" i="37" s="1"/>
  <c r="C8" i="37"/>
  <c r="D8" i="37"/>
  <c r="B9" i="37"/>
  <c r="C9" i="37"/>
  <c r="D9" i="37"/>
  <c r="B10" i="37"/>
  <c r="C10" i="37"/>
  <c r="D10" i="37"/>
  <c r="B11" i="37"/>
  <c r="C11" i="37"/>
  <c r="D11" i="37"/>
  <c r="B12" i="37"/>
  <c r="G12" i="37" s="1"/>
  <c r="C12" i="37"/>
  <c r="D12" i="37"/>
  <c r="B13" i="37"/>
  <c r="B14" i="37"/>
  <c r="G14" i="37" s="1"/>
  <c r="C14" i="37"/>
  <c r="D14" i="37"/>
  <c r="B15" i="37"/>
  <c r="C15" i="37"/>
  <c r="D15" i="37"/>
  <c r="B16" i="37"/>
  <c r="C16" i="37"/>
  <c r="D16" i="37"/>
  <c r="B17" i="37"/>
  <c r="C17" i="37"/>
  <c r="D17" i="37"/>
  <c r="B18" i="37"/>
  <c r="G18" i="37" s="1"/>
  <c r="C18" i="37"/>
  <c r="D18" i="37"/>
  <c r="B19" i="37"/>
  <c r="B20" i="37"/>
  <c r="G20" i="37" s="1"/>
  <c r="C20" i="37"/>
  <c r="D20" i="37"/>
  <c r="B21" i="37"/>
  <c r="G21" i="37" s="1"/>
  <c r="C21" i="37"/>
  <c r="D21" i="37"/>
  <c r="B22" i="37"/>
  <c r="G22" i="37" s="1"/>
  <c r="C22" i="37"/>
  <c r="D22" i="37"/>
  <c r="B23" i="37"/>
  <c r="G23" i="37" s="1"/>
  <c r="C23" i="37"/>
  <c r="D23" i="37"/>
  <c r="B24" i="37"/>
  <c r="G24" i="37" s="1"/>
  <c r="C24" i="37"/>
  <c r="D24" i="37"/>
  <c r="B25" i="37"/>
  <c r="B26" i="37"/>
  <c r="C26" i="37"/>
  <c r="D26" i="37"/>
  <c r="B27" i="37"/>
  <c r="G27" i="37" s="1"/>
  <c r="C27" i="37"/>
  <c r="D27" i="37"/>
  <c r="B28" i="37"/>
  <c r="C28" i="37"/>
  <c r="D28" i="37"/>
  <c r="B29" i="37"/>
  <c r="C29" i="37"/>
  <c r="D29" i="37"/>
  <c r="B30" i="37"/>
  <c r="C30" i="37"/>
  <c r="D30" i="37"/>
  <c r="B31" i="37"/>
  <c r="G31" i="37" s="1"/>
  <c r="C31" i="37"/>
  <c r="D31" i="37"/>
  <c r="B32" i="37"/>
  <c r="C32" i="37"/>
  <c r="D32" i="37"/>
  <c r="B33" i="37"/>
  <c r="B34" i="37"/>
  <c r="C34" i="37"/>
  <c r="D34" i="37"/>
  <c r="B35" i="37"/>
  <c r="C35" i="37"/>
  <c r="D35" i="37"/>
  <c r="B36" i="37"/>
  <c r="B37" i="37"/>
  <c r="G37" i="37" s="1"/>
  <c r="C37" i="37"/>
  <c r="D37" i="37"/>
  <c r="B38" i="37"/>
  <c r="C38" i="37"/>
  <c r="D38" i="37"/>
  <c r="B39" i="37"/>
  <c r="C39" i="37"/>
  <c r="D39" i="37"/>
  <c r="B40" i="37"/>
  <c r="B41" i="37"/>
  <c r="B42" i="37"/>
  <c r="C42" i="37"/>
  <c r="D42" i="37"/>
  <c r="B43" i="37"/>
  <c r="C43" i="37"/>
  <c r="D43" i="37"/>
  <c r="B44" i="37"/>
  <c r="C44" i="37"/>
  <c r="D44" i="37"/>
  <c r="B45" i="37"/>
  <c r="G45" i="37" s="1"/>
  <c r="C45" i="37"/>
  <c r="D45" i="37"/>
  <c r="B46" i="37"/>
  <c r="B47" i="37"/>
  <c r="B48" i="37"/>
  <c r="C48" i="37"/>
  <c r="D48" i="37"/>
  <c r="B49" i="37"/>
  <c r="G49" i="37" s="1"/>
  <c r="C49" i="37"/>
  <c r="D49" i="37"/>
  <c r="B50" i="37"/>
  <c r="B51" i="37"/>
  <c r="G51" i="37" s="1"/>
  <c r="C51" i="37"/>
  <c r="D51" i="37"/>
  <c r="B52" i="37"/>
  <c r="G52" i="37" s="1"/>
  <c r="C52" i="37"/>
  <c r="D52" i="37"/>
  <c r="B53" i="37"/>
  <c r="G53" i="37" s="1"/>
  <c r="C53" i="37"/>
  <c r="D53" i="37"/>
  <c r="B54" i="37"/>
  <c r="G54" i="37" s="1"/>
  <c r="C54" i="37"/>
  <c r="D54" i="37"/>
  <c r="B55" i="37"/>
  <c r="B56" i="37"/>
  <c r="C56" i="37"/>
  <c r="D56" i="37"/>
  <c r="B57" i="37"/>
  <c r="G57" i="37" s="1"/>
  <c r="C57" i="37"/>
  <c r="D57" i="37"/>
  <c r="B58" i="37"/>
  <c r="B59" i="37"/>
  <c r="G59" i="37" s="1"/>
  <c r="C59" i="37"/>
  <c r="D59" i="37"/>
  <c r="B60" i="37"/>
  <c r="G60" i="37" s="1"/>
  <c r="C60" i="37"/>
  <c r="D60" i="37"/>
  <c r="B61" i="37"/>
  <c r="B62" i="37"/>
  <c r="C62" i="37"/>
  <c r="D62" i="37"/>
  <c r="B63" i="37"/>
  <c r="G63" i="37" s="1"/>
  <c r="C63" i="37"/>
  <c r="D63" i="37"/>
  <c r="B64" i="37"/>
  <c r="B65" i="37"/>
  <c r="C65" i="37"/>
  <c r="D65" i="37"/>
  <c r="B66" i="37"/>
  <c r="G66" i="37" s="1"/>
  <c r="C66" i="37"/>
  <c r="D66" i="37"/>
  <c r="B67" i="37"/>
  <c r="B68" i="37"/>
  <c r="C68" i="37"/>
  <c r="D68" i="37"/>
  <c r="B69" i="37"/>
  <c r="G69" i="37" s="1"/>
  <c r="C69" i="37"/>
  <c r="D69" i="37"/>
  <c r="B70" i="37"/>
  <c r="B71" i="37"/>
  <c r="G71" i="37" s="1"/>
  <c r="C71" i="37"/>
  <c r="D71" i="37"/>
  <c r="B72" i="37"/>
  <c r="G72" i="37" s="1"/>
  <c r="C72" i="37"/>
  <c r="D72" i="37"/>
  <c r="B73" i="37"/>
  <c r="G73" i="37" s="1"/>
  <c r="C73" i="37"/>
  <c r="D73" i="37"/>
  <c r="B74" i="37"/>
  <c r="G74" i="37" s="1"/>
  <c r="C74" i="37"/>
  <c r="D74" i="37"/>
  <c r="B75" i="37"/>
  <c r="B76" i="37"/>
  <c r="B77" i="37"/>
  <c r="C77" i="37"/>
  <c r="D77" i="37"/>
  <c r="B78" i="37"/>
  <c r="C78" i="37"/>
  <c r="D78" i="37"/>
  <c r="B79" i="37"/>
  <c r="C79" i="37"/>
  <c r="D79" i="37"/>
  <c r="B80" i="37"/>
  <c r="C80" i="37"/>
  <c r="D80" i="37"/>
  <c r="B81" i="37"/>
  <c r="C81" i="37"/>
  <c r="D81" i="37"/>
  <c r="B82" i="37"/>
  <c r="C82" i="37"/>
  <c r="G82" i="37" s="1"/>
  <c r="D82" i="37"/>
  <c r="B83" i="37"/>
  <c r="C83" i="37"/>
  <c r="D83" i="37"/>
  <c r="B84" i="37"/>
  <c r="B85" i="37"/>
  <c r="C85" i="37"/>
  <c r="D85" i="37"/>
  <c r="B86" i="37"/>
  <c r="C86" i="37"/>
  <c r="D86" i="37"/>
  <c r="B87" i="37"/>
  <c r="C87" i="37"/>
  <c r="D87" i="37"/>
  <c r="B88" i="37"/>
  <c r="G88" i="37" s="1"/>
  <c r="C88" i="37"/>
  <c r="D88" i="37"/>
  <c r="B89" i="37"/>
  <c r="C89" i="37"/>
  <c r="D89" i="37"/>
  <c r="B90" i="37"/>
  <c r="C90" i="37"/>
  <c r="D90" i="37"/>
  <c r="B91" i="37"/>
  <c r="B92" i="37"/>
  <c r="C92" i="37"/>
  <c r="D92" i="37"/>
  <c r="B93" i="37"/>
  <c r="C93" i="37"/>
  <c r="D93" i="37"/>
  <c r="B94" i="37"/>
  <c r="C94" i="37"/>
  <c r="G94" i="37" s="1"/>
  <c r="D94" i="37"/>
  <c r="B95" i="37"/>
  <c r="C95" i="37"/>
  <c r="D95" i="37"/>
  <c r="B96" i="37"/>
  <c r="C96" i="37"/>
  <c r="D96" i="37"/>
  <c r="B97" i="37"/>
  <c r="C97" i="37"/>
  <c r="D97" i="37"/>
  <c r="B98" i="37"/>
  <c r="C98" i="37"/>
  <c r="G98" i="37" s="1"/>
  <c r="D98" i="37"/>
  <c r="B99" i="37"/>
  <c r="B100" i="37"/>
  <c r="C100" i="37"/>
  <c r="D100" i="37"/>
  <c r="B101" i="37"/>
  <c r="C101" i="37"/>
  <c r="D101" i="37"/>
  <c r="B102" i="37"/>
  <c r="C102" i="37"/>
  <c r="D102" i="37"/>
  <c r="B103" i="37"/>
  <c r="G103" i="37" s="1"/>
  <c r="C103" i="37"/>
  <c r="D103" i="37"/>
  <c r="B104" i="37"/>
  <c r="C104" i="37"/>
  <c r="D104" i="37"/>
  <c r="B105" i="37"/>
  <c r="C105" i="37"/>
  <c r="D105" i="37"/>
  <c r="B106" i="37"/>
  <c r="B107" i="37"/>
  <c r="B108" i="37"/>
  <c r="C108" i="37"/>
  <c r="D108" i="37"/>
  <c r="B109" i="37"/>
  <c r="C109" i="37"/>
  <c r="D109" i="37"/>
  <c r="B110" i="37"/>
  <c r="C110" i="37"/>
  <c r="D110" i="37"/>
  <c r="B111" i="37"/>
  <c r="G111" i="37" s="1"/>
  <c r="C111" i="37"/>
  <c r="D111" i="37"/>
  <c r="B112" i="37"/>
  <c r="B113" i="37"/>
  <c r="G113" i="37" s="1"/>
  <c r="C113" i="37"/>
  <c r="D113" i="37"/>
  <c r="B114" i="37"/>
  <c r="G114" i="37" s="1"/>
  <c r="C114" i="37"/>
  <c r="D114" i="37"/>
  <c r="B115" i="37"/>
  <c r="G115" i="37" s="1"/>
  <c r="C115" i="37"/>
  <c r="D115" i="37"/>
  <c r="B116" i="37"/>
  <c r="G116" i="37" s="1"/>
  <c r="C116" i="37"/>
  <c r="D116" i="37"/>
  <c r="B117" i="37"/>
  <c r="C117" i="37"/>
  <c r="D117" i="37"/>
  <c r="H117" i="37" s="1"/>
  <c r="B118" i="37"/>
  <c r="G118" i="37" s="1"/>
  <c r="C118" i="37"/>
  <c r="D118" i="37"/>
  <c r="B119" i="37"/>
  <c r="G119" i="37" s="1"/>
  <c r="C119" i="37"/>
  <c r="D119" i="37"/>
  <c r="B120" i="37"/>
  <c r="B121" i="37"/>
  <c r="C121" i="37"/>
  <c r="D121" i="37"/>
  <c r="B122" i="37"/>
  <c r="G122" i="37" s="1"/>
  <c r="C122" i="37"/>
  <c r="D122" i="37"/>
  <c r="B123" i="37"/>
  <c r="C123" i="37"/>
  <c r="D123" i="37"/>
  <c r="B124" i="37"/>
  <c r="B125" i="37"/>
  <c r="B126" i="37"/>
  <c r="G126" i="37" s="1"/>
  <c r="C126" i="37"/>
  <c r="D126" i="37"/>
  <c r="B127" i="37"/>
  <c r="C127" i="37"/>
  <c r="D127" i="37"/>
  <c r="H127" i="37" s="1"/>
  <c r="B128" i="37"/>
  <c r="B129" i="37"/>
  <c r="C129" i="37"/>
  <c r="D129" i="37"/>
  <c r="H129" i="37" s="1"/>
  <c r="B130" i="37"/>
  <c r="C130" i="37"/>
  <c r="D130" i="37"/>
  <c r="B131" i="37"/>
  <c r="B132" i="37"/>
  <c r="B133" i="37"/>
  <c r="C133" i="37"/>
  <c r="D133" i="37"/>
  <c r="G133" i="37" s="1"/>
  <c r="B134" i="37"/>
  <c r="C134" i="37"/>
  <c r="D134" i="37"/>
  <c r="G134" i="37"/>
  <c r="B135" i="37"/>
  <c r="C135" i="37"/>
  <c r="D135" i="37"/>
  <c r="G135" i="37"/>
  <c r="B136" i="37"/>
  <c r="C136" i="37"/>
  <c r="D136" i="37"/>
  <c r="G136" i="37"/>
  <c r="B137" i="37"/>
  <c r="B138" i="37"/>
  <c r="B139" i="37"/>
  <c r="C139" i="37"/>
  <c r="D139" i="37"/>
  <c r="B140" i="37"/>
  <c r="G140" i="37" s="1"/>
  <c r="C140" i="37"/>
  <c r="D140" i="37"/>
  <c r="B141" i="37"/>
  <c r="C141" i="37"/>
  <c r="D141" i="37"/>
  <c r="B142" i="37"/>
  <c r="C142" i="37"/>
  <c r="D142" i="37"/>
  <c r="B143" i="37"/>
  <c r="C143" i="37"/>
  <c r="D143" i="37"/>
  <c r="B144" i="37"/>
  <c r="G144" i="37" s="1"/>
  <c r="C144" i="37"/>
  <c r="D144" i="37"/>
  <c r="B145" i="37"/>
  <c r="C145" i="37"/>
  <c r="D145" i="37"/>
  <c r="B146" i="37"/>
  <c r="C146" i="37"/>
  <c r="D146" i="37"/>
  <c r="B147" i="37"/>
  <c r="C147" i="37"/>
  <c r="D147" i="37"/>
  <c r="B148" i="37"/>
  <c r="G148" i="37" s="1"/>
  <c r="C148" i="37"/>
  <c r="D148" i="37"/>
  <c r="B149" i="37"/>
  <c r="B150" i="37"/>
  <c r="B151" i="37"/>
  <c r="B152" i="37"/>
  <c r="C152" i="37"/>
  <c r="D152" i="37"/>
  <c r="B153" i="37"/>
  <c r="C153" i="37"/>
  <c r="D153" i="37"/>
  <c r="B154" i="37"/>
  <c r="C154" i="37"/>
  <c r="D154" i="37"/>
  <c r="B155" i="37"/>
  <c r="C155" i="37"/>
  <c r="D155" i="37"/>
  <c r="B156" i="37"/>
  <c r="C156" i="37"/>
  <c r="D156" i="37"/>
  <c r="B157" i="37"/>
  <c r="B158" i="37"/>
  <c r="C158" i="37"/>
  <c r="D158" i="37"/>
  <c r="B159" i="37"/>
  <c r="C159" i="37"/>
  <c r="D159" i="37"/>
  <c r="B160" i="37"/>
  <c r="C160" i="37"/>
  <c r="D160" i="37"/>
  <c r="B161" i="37"/>
  <c r="B162" i="37"/>
  <c r="B163" i="37"/>
  <c r="C163" i="37"/>
  <c r="G163" i="37" s="1"/>
  <c r="D163" i="37"/>
  <c r="B164" i="37"/>
  <c r="C164" i="37"/>
  <c r="D164" i="37"/>
  <c r="B165" i="37"/>
  <c r="C165" i="37"/>
  <c r="D165" i="37"/>
  <c r="G165" i="37"/>
  <c r="B166" i="37"/>
  <c r="C166" i="37"/>
  <c r="D166" i="37"/>
  <c r="G166" i="37"/>
  <c r="B167" i="37"/>
  <c r="B168" i="37"/>
  <c r="C168" i="37"/>
  <c r="D168" i="37"/>
  <c r="B169" i="37"/>
  <c r="C169" i="37"/>
  <c r="D169" i="37"/>
  <c r="B170" i="37"/>
  <c r="C170" i="37"/>
  <c r="D170" i="37"/>
  <c r="B171" i="37"/>
  <c r="C171" i="37"/>
  <c r="D171" i="37"/>
  <c r="B172" i="37"/>
  <c r="C172" i="37"/>
  <c r="D172" i="37"/>
  <c r="B173" i="37"/>
  <c r="G173" i="37" s="1"/>
  <c r="C173" i="37"/>
  <c r="D173" i="37"/>
  <c r="B174" i="37"/>
  <c r="C174" i="37"/>
  <c r="D174" i="37"/>
  <c r="B175" i="37"/>
  <c r="B176" i="37"/>
  <c r="C176" i="37"/>
  <c r="D176" i="37"/>
  <c r="B177" i="37"/>
  <c r="C177" i="37"/>
  <c r="D177" i="37"/>
  <c r="B178" i="37"/>
  <c r="C178" i="37"/>
  <c r="D178" i="37"/>
  <c r="B179" i="37"/>
  <c r="C179" i="37"/>
  <c r="D179" i="37"/>
  <c r="B180" i="37"/>
  <c r="G180" i="37" s="1"/>
  <c r="C180" i="37"/>
  <c r="D180" i="37"/>
  <c r="B181" i="37"/>
  <c r="C181" i="37"/>
  <c r="D181" i="37"/>
  <c r="B182" i="37"/>
  <c r="C182" i="37"/>
  <c r="D182" i="37"/>
  <c r="B183" i="37"/>
  <c r="C183" i="37"/>
  <c r="D183" i="37"/>
  <c r="B184" i="37"/>
  <c r="C184" i="37"/>
  <c r="D184" i="37"/>
  <c r="B185" i="37"/>
  <c r="C185" i="37"/>
  <c r="D185" i="37"/>
  <c r="B186" i="37"/>
  <c r="B187" i="37"/>
  <c r="G187" i="37" s="1"/>
  <c r="C187" i="37"/>
  <c r="D187" i="37"/>
  <c r="B188" i="37"/>
  <c r="C188" i="37"/>
  <c r="D188" i="37"/>
  <c r="B189" i="37"/>
  <c r="C189" i="37"/>
  <c r="D189" i="37"/>
  <c r="B190" i="37"/>
  <c r="C190" i="37"/>
  <c r="D190" i="37"/>
  <c r="B191" i="37"/>
  <c r="C191" i="37"/>
  <c r="D191" i="37"/>
  <c r="B192" i="37"/>
  <c r="C192" i="37"/>
  <c r="D192" i="37"/>
  <c r="B193" i="37"/>
  <c r="C193" i="37"/>
  <c r="D193" i="37"/>
  <c r="B194" i="37"/>
  <c r="B195" i="37"/>
  <c r="B196" i="37"/>
  <c r="C196" i="37"/>
  <c r="D196" i="37"/>
  <c r="G196" i="37" s="1"/>
  <c r="B197" i="37"/>
  <c r="C197" i="37"/>
  <c r="D197" i="37"/>
  <c r="G197" i="37" s="1"/>
  <c r="B198" i="37"/>
  <c r="C198" i="37"/>
  <c r="D198" i="37"/>
  <c r="G198" i="37" s="1"/>
  <c r="B199" i="37"/>
  <c r="C199" i="37"/>
  <c r="D199" i="37"/>
  <c r="G199" i="37" s="1"/>
  <c r="B200" i="37"/>
  <c r="B201" i="37"/>
  <c r="C201" i="37"/>
  <c r="G201" i="37" s="1"/>
  <c r="D201" i="37"/>
  <c r="B202" i="37"/>
  <c r="C202" i="37"/>
  <c r="D202" i="37"/>
  <c r="B203" i="37"/>
  <c r="C203" i="37"/>
  <c r="D203" i="37"/>
  <c r="B204" i="37"/>
  <c r="C204" i="37"/>
  <c r="D204" i="37"/>
  <c r="B205" i="37"/>
  <c r="C205" i="37"/>
  <c r="G205" i="37" s="1"/>
  <c r="D205" i="37"/>
  <c r="B206" i="37"/>
  <c r="C206" i="37"/>
  <c r="D206" i="37"/>
  <c r="B207" i="37"/>
  <c r="C207" i="37"/>
  <c r="D207" i="37"/>
  <c r="B208" i="37"/>
  <c r="B209" i="37"/>
  <c r="C209" i="37"/>
  <c r="D209" i="37"/>
  <c r="B210" i="37"/>
  <c r="G210" i="37" s="1"/>
  <c r="C210" i="37"/>
  <c r="D210" i="37"/>
  <c r="B211" i="37"/>
  <c r="C211" i="37"/>
  <c r="D211" i="37"/>
  <c r="B212" i="37"/>
  <c r="C212" i="37"/>
  <c r="D212" i="37"/>
  <c r="B213" i="37"/>
  <c r="B214" i="37"/>
  <c r="B215" i="37"/>
  <c r="G215" i="37" s="1"/>
  <c r="C215" i="37"/>
  <c r="D215" i="37"/>
  <c r="B216" i="37"/>
  <c r="G216" i="37" s="1"/>
  <c r="C216" i="37"/>
  <c r="D216" i="37"/>
  <c r="B217" i="37"/>
  <c r="B218" i="37"/>
  <c r="C218" i="37"/>
  <c r="D218" i="37"/>
  <c r="G218" i="37"/>
  <c r="B219" i="37"/>
  <c r="C219" i="37"/>
  <c r="D219" i="37"/>
  <c r="G219" i="37"/>
  <c r="B220" i="37"/>
  <c r="C220" i="37"/>
  <c r="D220" i="37"/>
  <c r="G220" i="37"/>
  <c r="B221" i="37"/>
  <c r="C221" i="37"/>
  <c r="D221" i="37"/>
  <c r="G221" i="37"/>
  <c r="B222" i="37"/>
  <c r="B223" i="37"/>
  <c r="B224" i="37"/>
  <c r="G224" i="37" s="1"/>
  <c r="C224" i="37"/>
  <c r="D224" i="37"/>
  <c r="B225" i="37"/>
  <c r="C225" i="37"/>
  <c r="D225" i="37"/>
  <c r="B226" i="37"/>
  <c r="B227" i="37"/>
  <c r="G227" i="37" s="1"/>
  <c r="C227" i="37"/>
  <c r="D227" i="37"/>
  <c r="B228" i="37"/>
  <c r="G228" i="37" s="1"/>
  <c r="C228" i="37"/>
  <c r="D228" i="37"/>
  <c r="B229" i="37"/>
  <c r="B230" i="37"/>
  <c r="C230" i="37"/>
  <c r="D230" i="37"/>
  <c r="G230" i="37"/>
  <c r="B231" i="37"/>
  <c r="C231" i="37"/>
  <c r="D231" i="37"/>
  <c r="G231" i="37"/>
  <c r="B232" i="37"/>
  <c r="B233" i="37"/>
  <c r="C233" i="37"/>
  <c r="D233" i="37"/>
  <c r="B234" i="37"/>
  <c r="G234" i="37" s="1"/>
  <c r="C234" i="37"/>
  <c r="D234" i="37"/>
  <c r="B235" i="37"/>
  <c r="B236" i="37"/>
  <c r="C236" i="37"/>
  <c r="D236" i="37"/>
  <c r="G236" i="37"/>
  <c r="B237" i="37"/>
  <c r="C237" i="37"/>
  <c r="D237" i="37"/>
  <c r="G237" i="37"/>
  <c r="B238" i="37"/>
  <c r="C238" i="37"/>
  <c r="D238" i="37"/>
  <c r="G238" i="37"/>
  <c r="B239" i="37"/>
  <c r="B240" i="37"/>
  <c r="C240" i="37"/>
  <c r="D240" i="37"/>
  <c r="G240" i="37" s="1"/>
  <c r="B241" i="37"/>
  <c r="C241" i="37"/>
  <c r="D241" i="37"/>
  <c r="G241" i="37" s="1"/>
  <c r="B242" i="37"/>
  <c r="B243" i="37"/>
  <c r="C243" i="37"/>
  <c r="G243" i="37" s="1"/>
  <c r="D243" i="37"/>
  <c r="B244" i="37"/>
  <c r="C244" i="37"/>
  <c r="G244" i="37" s="1"/>
  <c r="D244" i="37"/>
  <c r="B245" i="37"/>
  <c r="C245" i="37"/>
  <c r="D245" i="37"/>
  <c r="B246" i="37"/>
  <c r="C246" i="37"/>
  <c r="D246" i="37"/>
  <c r="B247" i="37"/>
  <c r="B248" i="37"/>
  <c r="B249" i="37"/>
  <c r="C249" i="37"/>
  <c r="D249" i="37"/>
  <c r="G249" i="37"/>
  <c r="B250" i="37"/>
  <c r="C250" i="37"/>
  <c r="D250" i="37"/>
  <c r="G250" i="37"/>
  <c r="B251" i="37"/>
  <c r="C251" i="37"/>
  <c r="D251" i="37"/>
  <c r="G251" i="37"/>
  <c r="B252" i="37"/>
  <c r="C252" i="37"/>
  <c r="D252" i="37"/>
  <c r="G252" i="37"/>
  <c r="B253" i="37"/>
  <c r="C253" i="37"/>
  <c r="D253" i="37"/>
  <c r="G253" i="37"/>
  <c r="B254" i="37"/>
  <c r="B255" i="37"/>
  <c r="C255" i="37"/>
  <c r="D255" i="37"/>
  <c r="G255" i="37" s="1"/>
  <c r="B256" i="37"/>
  <c r="C256" i="37"/>
  <c r="D256" i="37"/>
  <c r="G256" i="37" s="1"/>
  <c r="B257" i="37"/>
  <c r="C257" i="37"/>
  <c r="D257" i="37"/>
  <c r="G257" i="37" s="1"/>
  <c r="B258" i="37"/>
  <c r="B259" i="37"/>
  <c r="B260" i="37"/>
  <c r="C260" i="37"/>
  <c r="D260" i="37"/>
  <c r="B261" i="37"/>
  <c r="C261" i="37"/>
  <c r="D261" i="37"/>
  <c r="B262" i="37"/>
  <c r="C262" i="37"/>
  <c r="D262" i="37"/>
  <c r="B263" i="37"/>
  <c r="B264" i="37"/>
  <c r="C264" i="37"/>
  <c r="D264" i="37"/>
  <c r="G264" i="37"/>
  <c r="B265" i="37"/>
  <c r="C265" i="37"/>
  <c r="D265" i="37"/>
  <c r="G265" i="37"/>
  <c r="B266" i="37"/>
  <c r="C266" i="37"/>
  <c r="D266" i="37"/>
  <c r="G266" i="37"/>
  <c r="B267" i="37"/>
  <c r="B268" i="37"/>
  <c r="G268" i="37" s="1"/>
  <c r="C268" i="37"/>
  <c r="D268" i="37"/>
  <c r="B269" i="37"/>
  <c r="C269" i="37"/>
  <c r="D269" i="37"/>
  <c r="B270" i="37"/>
  <c r="C270" i="37"/>
  <c r="D270" i="37"/>
  <c r="B271" i="37"/>
  <c r="G271" i="37" s="1"/>
  <c r="C271" i="37"/>
  <c r="D271" i="37"/>
  <c r="B272" i="37"/>
  <c r="G272" i="37" s="1"/>
  <c r="C272" i="37"/>
  <c r="D272" i="37"/>
  <c r="B273" i="37"/>
  <c r="B274" i="37"/>
  <c r="C274" i="37"/>
  <c r="G274" i="37" s="1"/>
  <c r="D274" i="37"/>
  <c r="B275" i="37"/>
  <c r="C275" i="37"/>
  <c r="G275" i="37" s="1"/>
  <c r="D275" i="37"/>
  <c r="B276" i="37"/>
  <c r="C276" i="37"/>
  <c r="G276" i="37" s="1"/>
  <c r="D276" i="37"/>
  <c r="B277" i="37"/>
  <c r="C277" i="37"/>
  <c r="G277" i="37" s="1"/>
  <c r="D277" i="37"/>
  <c r="B278" i="37"/>
  <c r="C278" i="37"/>
  <c r="G278" i="37" s="1"/>
  <c r="D278" i="37"/>
  <c r="B279" i="37"/>
  <c r="C279" i="37"/>
  <c r="G279" i="37" s="1"/>
  <c r="D279" i="37"/>
  <c r="B280" i="37"/>
  <c r="B281" i="37"/>
  <c r="B282" i="37"/>
  <c r="B283" i="37"/>
  <c r="B284" i="37"/>
  <c r="B285" i="37"/>
  <c r="C285" i="37"/>
  <c r="D285" i="37"/>
  <c r="H285" i="37" s="1"/>
  <c r="B286" i="37"/>
  <c r="C286" i="37"/>
  <c r="D286" i="37"/>
  <c r="B287" i="37"/>
  <c r="C287" i="37"/>
  <c r="D287" i="37"/>
  <c r="B288" i="37"/>
  <c r="C288" i="37"/>
  <c r="D288" i="37"/>
  <c r="B289" i="37"/>
  <c r="G289" i="37" s="1"/>
  <c r="C289" i="37"/>
  <c r="D289" i="37"/>
  <c r="B290" i="37"/>
  <c r="B291" i="37"/>
  <c r="B292" i="37"/>
  <c r="B293" i="37"/>
  <c r="C293" i="37"/>
  <c r="D293" i="37"/>
  <c r="B294" i="37"/>
  <c r="C294" i="37"/>
  <c r="G294" i="37" s="1"/>
  <c r="D294" i="37"/>
  <c r="B295" i="37"/>
  <c r="C295" i="37"/>
  <c r="D295" i="37"/>
  <c r="B296" i="37"/>
  <c r="B297" i="37"/>
  <c r="C297" i="37"/>
  <c r="D297" i="37"/>
  <c r="B298" i="37"/>
  <c r="C298" i="37"/>
  <c r="D298" i="37"/>
  <c r="B299" i="37"/>
  <c r="C299" i="37"/>
  <c r="D299" i="37"/>
  <c r="B300" i="37"/>
  <c r="G300" i="37" s="1"/>
  <c r="C300" i="37"/>
  <c r="D300" i="37"/>
  <c r="B301" i="37"/>
  <c r="C301" i="37"/>
  <c r="D301" i="37"/>
  <c r="B302" i="37"/>
  <c r="C302" i="37"/>
  <c r="D302" i="37"/>
  <c r="B303" i="37"/>
  <c r="B304" i="37"/>
  <c r="B305" i="37"/>
  <c r="G305" i="37" s="1"/>
  <c r="C305" i="37"/>
  <c r="D305" i="37"/>
  <c r="B306" i="37"/>
  <c r="G306" i="37" s="1"/>
  <c r="C306" i="37"/>
  <c r="D306" i="37"/>
  <c r="B307" i="37"/>
  <c r="G307" i="37" s="1"/>
  <c r="C307" i="37"/>
  <c r="D307" i="37"/>
  <c r="B308" i="37"/>
  <c r="G308" i="37" s="1"/>
  <c r="C308" i="37"/>
  <c r="D308" i="37"/>
  <c r="B309" i="37"/>
  <c r="B310" i="37"/>
  <c r="C310" i="37"/>
  <c r="D310" i="37"/>
  <c r="B311" i="37"/>
  <c r="G311" i="37" s="1"/>
  <c r="C311" i="37"/>
  <c r="D311" i="37"/>
  <c r="B312" i="37"/>
  <c r="C312" i="37"/>
  <c r="D312" i="37"/>
  <c r="B313" i="37"/>
  <c r="C313" i="37"/>
  <c r="D313" i="37"/>
  <c r="B314" i="37"/>
  <c r="C314" i="37"/>
  <c r="D314" i="37"/>
  <c r="B315" i="37"/>
  <c r="G315" i="37" s="1"/>
  <c r="C315" i="37"/>
  <c r="D315" i="37"/>
  <c r="B316" i="37"/>
  <c r="C316" i="37"/>
  <c r="D316" i="37"/>
  <c r="B317" i="37"/>
  <c r="C317" i="37"/>
  <c r="D317" i="37"/>
  <c r="B318" i="37"/>
  <c r="B319" i="37"/>
  <c r="C319" i="37"/>
  <c r="D319" i="37"/>
  <c r="B320" i="37"/>
  <c r="G320" i="37" s="1"/>
  <c r="C320" i="37"/>
  <c r="D320" i="37"/>
  <c r="B321" i="37"/>
  <c r="C321" i="37"/>
  <c r="D321" i="37"/>
  <c r="B322" i="37"/>
  <c r="C322" i="37"/>
  <c r="D322" i="37"/>
  <c r="B323" i="37"/>
  <c r="B324" i="37"/>
  <c r="C324" i="37"/>
  <c r="D324" i="37"/>
  <c r="B325" i="37"/>
  <c r="C325" i="37"/>
  <c r="D325" i="37"/>
  <c r="B326" i="37"/>
  <c r="C326" i="37"/>
  <c r="D326" i="37"/>
  <c r="B327" i="37"/>
  <c r="G327" i="37" s="1"/>
  <c r="C327" i="37"/>
  <c r="D327" i="37"/>
  <c r="B328" i="37"/>
  <c r="B329" i="37"/>
  <c r="G329" i="37" s="1"/>
  <c r="C329" i="37"/>
  <c r="D329" i="37"/>
  <c r="B330" i="37"/>
  <c r="G330" i="37" s="1"/>
  <c r="C330" i="37"/>
  <c r="D330" i="37"/>
  <c r="B331" i="37"/>
  <c r="B332" i="37"/>
  <c r="C332" i="37"/>
  <c r="D332" i="37"/>
  <c r="B333" i="37"/>
  <c r="G333" i="37" s="1"/>
  <c r="C333" i="37"/>
  <c r="D333" i="37"/>
  <c r="B334" i="37"/>
  <c r="C334" i="37"/>
  <c r="D334" i="37"/>
  <c r="B335" i="37"/>
  <c r="C335" i="37"/>
  <c r="D335" i="37"/>
  <c r="B336" i="37"/>
  <c r="B337" i="37"/>
  <c r="B338" i="37"/>
  <c r="C338" i="37"/>
  <c r="D338" i="37"/>
  <c r="B339" i="37"/>
  <c r="C339" i="37"/>
  <c r="D339" i="37"/>
  <c r="G339" i="37" s="1"/>
  <c r="B340" i="37"/>
  <c r="B341" i="37"/>
  <c r="C341" i="37"/>
  <c r="D341" i="37"/>
  <c r="G341" i="37" s="1"/>
  <c r="B342" i="37"/>
  <c r="B343" i="37"/>
  <c r="B344" i="37"/>
  <c r="B345" i="37"/>
  <c r="C345" i="37"/>
  <c r="D345" i="37"/>
  <c r="B346" i="37"/>
  <c r="C346" i="37"/>
  <c r="D346" i="37"/>
  <c r="B347" i="37"/>
  <c r="C347" i="37"/>
  <c r="D347" i="37"/>
  <c r="G347" i="37" s="1"/>
  <c r="B348" i="37"/>
  <c r="B349" i="37"/>
  <c r="C349" i="37"/>
  <c r="D349" i="37"/>
  <c r="G349" i="37" s="1"/>
  <c r="B350" i="37"/>
  <c r="C350" i="37"/>
  <c r="D350" i="37"/>
  <c r="G350" i="37" s="1"/>
  <c r="B351" i="37"/>
  <c r="C351" i="37"/>
  <c r="D351" i="37"/>
  <c r="B352" i="37"/>
  <c r="C352" i="37"/>
  <c r="D352" i="37"/>
  <c r="B353" i="37"/>
  <c r="C353" i="37"/>
  <c r="D353" i="37"/>
  <c r="G353" i="37" s="1"/>
  <c r="B354" i="37"/>
  <c r="C354" i="37"/>
  <c r="D354" i="37"/>
  <c r="G354" i="37" s="1"/>
  <c r="B355" i="37"/>
  <c r="B356" i="37"/>
  <c r="B357" i="37"/>
  <c r="C357" i="37"/>
  <c r="D357" i="37"/>
  <c r="G357" i="37" s="1"/>
  <c r="B358" i="37"/>
  <c r="C358" i="37"/>
  <c r="D358" i="37"/>
  <c r="G358" i="37" s="1"/>
  <c r="B359" i="37"/>
  <c r="C359" i="37"/>
  <c r="D359" i="37"/>
  <c r="B360" i="37"/>
  <c r="C360" i="37"/>
  <c r="D360" i="37"/>
  <c r="B361" i="37"/>
  <c r="B362" i="37"/>
  <c r="C362" i="37"/>
  <c r="D362" i="37"/>
  <c r="B363" i="37"/>
  <c r="C363" i="37"/>
  <c r="D363" i="37"/>
  <c r="G363" i="37" s="1"/>
  <c r="B364" i="37"/>
  <c r="C364" i="37"/>
  <c r="D364" i="37"/>
  <c r="G364" i="37" s="1"/>
  <c r="B365" i="37"/>
  <c r="C365" i="37"/>
  <c r="D365" i="37"/>
  <c r="B366" i="37"/>
  <c r="C366" i="37"/>
  <c r="D366" i="37"/>
  <c r="B367" i="37"/>
  <c r="C367" i="37"/>
  <c r="H367" i="37" s="1"/>
  <c r="D367" i="37"/>
  <c r="B368" i="37"/>
  <c r="C368" i="37"/>
  <c r="D368" i="37"/>
  <c r="G368" i="37" s="1"/>
  <c r="B369" i="37"/>
  <c r="C369" i="37"/>
  <c r="D369" i="37"/>
  <c r="B370" i="37"/>
  <c r="B371" i="37"/>
  <c r="C371" i="37"/>
  <c r="D371" i="37"/>
  <c r="B372" i="37"/>
  <c r="C372" i="37"/>
  <c r="D372" i="37"/>
  <c r="B373" i="37"/>
  <c r="C373" i="37"/>
  <c r="D373" i="37"/>
  <c r="G373" i="37" s="1"/>
  <c r="B374" i="37"/>
  <c r="C374" i="37"/>
  <c r="D374" i="37"/>
  <c r="B375" i="37"/>
  <c r="B376" i="37"/>
  <c r="C376" i="37"/>
  <c r="D376" i="37"/>
  <c r="B377" i="37"/>
  <c r="C377" i="37"/>
  <c r="D377" i="37"/>
  <c r="B378" i="37"/>
  <c r="C378" i="37"/>
  <c r="D378" i="37"/>
  <c r="B379" i="37"/>
  <c r="C379" i="37"/>
  <c r="D379" i="37"/>
  <c r="G379" i="37" s="1"/>
  <c r="B380" i="37"/>
  <c r="B381" i="37"/>
  <c r="C381" i="37"/>
  <c r="D381" i="37"/>
  <c r="G381" i="37" s="1"/>
  <c r="B382" i="37"/>
  <c r="C382" i="37"/>
  <c r="D382" i="37"/>
  <c r="B383" i="37"/>
  <c r="B384" i="37"/>
  <c r="C384" i="37"/>
  <c r="D384" i="37"/>
  <c r="B385" i="37"/>
  <c r="C385" i="37"/>
  <c r="D385" i="37"/>
  <c r="B386" i="37"/>
  <c r="C386" i="37"/>
  <c r="D386" i="37"/>
  <c r="B387" i="37"/>
  <c r="C387" i="37"/>
  <c r="D387" i="37"/>
  <c r="G387" i="37" s="1"/>
  <c r="B388" i="37"/>
  <c r="B389" i="37"/>
  <c r="B390" i="37"/>
  <c r="C390" i="37"/>
  <c r="D390" i="37"/>
  <c r="B391" i="37"/>
  <c r="C391" i="37"/>
  <c r="D391" i="37"/>
  <c r="G391" i="37" s="1"/>
  <c r="B392" i="37"/>
  <c r="B393" i="37"/>
  <c r="C393" i="37"/>
  <c r="D393" i="37"/>
  <c r="G393" i="37" s="1"/>
  <c r="B394" i="37"/>
  <c r="B395" i="37"/>
  <c r="C395" i="37"/>
  <c r="D395" i="37"/>
  <c r="G395" i="37" s="1"/>
  <c r="B396" i="37"/>
  <c r="C396" i="37"/>
  <c r="D396" i="37"/>
  <c r="G396" i="37" s="1"/>
  <c r="B397" i="37"/>
  <c r="C397" i="37"/>
  <c r="D397" i="37"/>
  <c r="G397" i="37" s="1"/>
  <c r="B398" i="37"/>
  <c r="C398" i="37"/>
  <c r="D398" i="37"/>
  <c r="G398" i="37" s="1"/>
  <c r="B399" i="37"/>
  <c r="B400" i="37"/>
  <c r="B401" i="37"/>
  <c r="G401" i="37" s="1"/>
  <c r="C401" i="37"/>
  <c r="D401" i="37"/>
  <c r="B402" i="37"/>
  <c r="C402" i="37"/>
  <c r="D402" i="37"/>
  <c r="B403" i="37"/>
  <c r="C403" i="37"/>
  <c r="D403" i="37"/>
  <c r="B404" i="37"/>
  <c r="B405" i="37"/>
  <c r="B406" i="37"/>
  <c r="B407" i="37"/>
  <c r="B408" i="37"/>
  <c r="B409" i="37"/>
  <c r="B410" i="37"/>
  <c r="B411" i="37"/>
  <c r="B412" i="37"/>
  <c r="B413" i="37"/>
  <c r="B414" i="37"/>
  <c r="C414" i="37"/>
  <c r="D414" i="37"/>
  <c r="G414" i="37"/>
  <c r="B415" i="37"/>
  <c r="C415" i="37"/>
  <c r="D415" i="37"/>
  <c r="G415" i="37"/>
  <c r="B416" i="37"/>
  <c r="C416" i="37"/>
  <c r="D416" i="37"/>
  <c r="G416" i="37"/>
  <c r="B417" i="37"/>
  <c r="C417" i="37"/>
  <c r="D417" i="37"/>
  <c r="G417" i="37"/>
  <c r="B418" i="37"/>
  <c r="B419" i="37"/>
  <c r="C419" i="37"/>
  <c r="D419" i="37"/>
  <c r="G419" i="37" s="1"/>
  <c r="B420" i="37"/>
  <c r="C420" i="37"/>
  <c r="D420" i="37"/>
  <c r="G420" i="37" s="1"/>
  <c r="B421" i="37"/>
  <c r="B422" i="37"/>
  <c r="C422" i="37"/>
  <c r="D422" i="37"/>
  <c r="G422" i="37"/>
  <c r="B423" i="37"/>
  <c r="C423" i="37"/>
  <c r="D423" i="37"/>
  <c r="G423" i="37"/>
  <c r="B424" i="37"/>
  <c r="C424" i="37"/>
  <c r="D424" i="37"/>
  <c r="G424" i="37"/>
  <c r="B425" i="37"/>
  <c r="C425" i="37"/>
  <c r="D425" i="37"/>
  <c r="G425" i="37"/>
  <c r="B426" i="37"/>
  <c r="B427" i="37"/>
  <c r="G427" i="37" s="1"/>
  <c r="C427" i="37"/>
  <c r="D427" i="37"/>
  <c r="B428" i="37"/>
  <c r="C428" i="37"/>
  <c r="D428" i="37"/>
  <c r="B429" i="37"/>
  <c r="C429" i="37"/>
  <c r="D429" i="37"/>
  <c r="B430" i="37"/>
  <c r="C430" i="37"/>
  <c r="D430" i="37"/>
  <c r="B431" i="37"/>
  <c r="G431" i="37" s="1"/>
  <c r="C431" i="37"/>
  <c r="D431" i="37"/>
  <c r="B432" i="37"/>
  <c r="C432" i="37"/>
  <c r="D432" i="37"/>
  <c r="B433" i="37"/>
  <c r="B434" i="37"/>
  <c r="C434" i="37"/>
  <c r="D434" i="37"/>
  <c r="B435" i="37"/>
  <c r="C435" i="37"/>
  <c r="D435" i="37"/>
  <c r="B436" i="37"/>
  <c r="C436" i="37"/>
  <c r="D436" i="37"/>
  <c r="B437" i="37"/>
  <c r="G437" i="37" s="1"/>
  <c r="C437" i="37"/>
  <c r="D437" i="37"/>
  <c r="B438" i="37"/>
  <c r="B439" i="37"/>
  <c r="C439" i="37"/>
  <c r="D439" i="37"/>
  <c r="B440" i="37"/>
  <c r="C440" i="37"/>
  <c r="D440" i="37"/>
  <c r="B441" i="37"/>
  <c r="C441" i="37"/>
  <c r="D441" i="37"/>
  <c r="G441" i="37" s="1"/>
  <c r="B442" i="37"/>
  <c r="C442" i="37"/>
  <c r="D442" i="37"/>
  <c r="G442" i="37" s="1"/>
  <c r="B443" i="37"/>
  <c r="C443" i="37"/>
  <c r="D443" i="37"/>
  <c r="B444" i="37"/>
  <c r="C444" i="37"/>
  <c r="D444" i="37"/>
  <c r="B445" i="37"/>
  <c r="C445" i="37"/>
  <c r="D445" i="37"/>
  <c r="G445" i="37" s="1"/>
  <c r="B446" i="37"/>
  <c r="B447" i="37"/>
  <c r="C447" i="37"/>
  <c r="D447" i="37"/>
  <c r="B448" i="37"/>
  <c r="C448" i="37"/>
  <c r="D448" i="37"/>
  <c r="B449" i="37"/>
  <c r="G449" i="37" s="1"/>
  <c r="C449" i="37"/>
  <c r="D449" i="37"/>
  <c r="B450" i="37"/>
  <c r="B451" i="37"/>
  <c r="B452" i="37"/>
  <c r="C452" i="37"/>
  <c r="D452" i="37"/>
  <c r="G452" i="37"/>
  <c r="B453" i="37"/>
  <c r="C453" i="37"/>
  <c r="D453" i="37"/>
  <c r="G453" i="37"/>
  <c r="B454" i="37"/>
  <c r="B455" i="37"/>
  <c r="C455" i="37"/>
  <c r="D455" i="37"/>
  <c r="G455" i="37" s="1"/>
  <c r="B456" i="37"/>
  <c r="C456" i="37"/>
  <c r="D456" i="37"/>
  <c r="B457" i="37"/>
  <c r="B458" i="37"/>
  <c r="C458" i="37"/>
  <c r="D458" i="37"/>
  <c r="G458" i="37"/>
  <c r="B459" i="37"/>
  <c r="C459" i="37"/>
  <c r="D459" i="37"/>
  <c r="G459" i="37"/>
  <c r="B460" i="37"/>
  <c r="B461" i="37"/>
  <c r="C461" i="37"/>
  <c r="D461" i="37"/>
  <c r="G461" i="37" s="1"/>
  <c r="B462" i="37"/>
  <c r="C462" i="37"/>
  <c r="D462" i="37"/>
  <c r="G462" i="37" s="1"/>
  <c r="B463" i="37"/>
  <c r="B464" i="37"/>
  <c r="B465" i="37"/>
  <c r="C465" i="37"/>
  <c r="D465" i="37"/>
  <c r="B466" i="37"/>
  <c r="C466" i="37"/>
  <c r="D466" i="37"/>
  <c r="B467" i="37"/>
  <c r="C467" i="37"/>
  <c r="D467" i="37"/>
  <c r="G467" i="37" s="1"/>
  <c r="B468" i="37"/>
  <c r="C468" i="37"/>
  <c r="D468" i="37"/>
  <c r="B469" i="37"/>
  <c r="B470" i="37"/>
  <c r="C470" i="37"/>
  <c r="D470" i="37"/>
  <c r="G470" i="37"/>
  <c r="B471" i="37"/>
  <c r="C471" i="37"/>
  <c r="D471" i="37"/>
  <c r="G471" i="37"/>
  <c r="B472" i="37"/>
  <c r="B473" i="37"/>
  <c r="C473" i="37"/>
  <c r="D473" i="37"/>
  <c r="G473" i="37" s="1"/>
  <c r="B474" i="37"/>
  <c r="C474" i="37"/>
  <c r="D474" i="37"/>
  <c r="G474" i="37" s="1"/>
  <c r="B475" i="37"/>
  <c r="B476" i="37"/>
  <c r="B477" i="37"/>
  <c r="C477" i="37"/>
  <c r="D477" i="37"/>
  <c r="B478" i="37"/>
  <c r="C478" i="37"/>
  <c r="D478" i="37"/>
  <c r="B479" i="37"/>
  <c r="C479" i="37"/>
  <c r="D479" i="37"/>
  <c r="G479" i="37" s="1"/>
  <c r="B480" i="37"/>
  <c r="C480" i="37"/>
  <c r="D480" i="37"/>
  <c r="B481" i="37"/>
  <c r="B482" i="37"/>
  <c r="C482" i="37"/>
  <c r="D482" i="37"/>
  <c r="G482" i="37"/>
  <c r="B483" i="37"/>
  <c r="C483" i="37"/>
  <c r="D483" i="37"/>
  <c r="G483" i="37"/>
  <c r="B484" i="37"/>
  <c r="C484" i="37"/>
  <c r="D484" i="37"/>
  <c r="G484" i="37"/>
  <c r="B485" i="37"/>
  <c r="C485" i="37"/>
  <c r="D485" i="37"/>
  <c r="G485" i="37"/>
  <c r="B486" i="37"/>
  <c r="B487" i="37"/>
  <c r="C487" i="37"/>
  <c r="D487" i="37"/>
  <c r="G487" i="37" s="1"/>
  <c r="B488" i="37"/>
  <c r="C488" i="37"/>
  <c r="D488" i="37"/>
  <c r="G488" i="37" s="1"/>
  <c r="B489" i="37"/>
  <c r="C489" i="37"/>
  <c r="D489" i="37"/>
  <c r="G489" i="37" s="1"/>
  <c r="B490" i="37"/>
  <c r="C490" i="37"/>
  <c r="D490" i="37"/>
  <c r="G490" i="37" s="1"/>
  <c r="B491" i="37"/>
  <c r="C491" i="37"/>
  <c r="D491" i="37"/>
  <c r="G491" i="37" s="1"/>
  <c r="B492" i="37"/>
  <c r="C492" i="37"/>
  <c r="D492" i="37"/>
  <c r="G492" i="37" s="1"/>
  <c r="B493" i="37"/>
  <c r="B494" i="37"/>
  <c r="G494" i="37" s="1"/>
  <c r="C494" i="37"/>
  <c r="D494" i="37"/>
  <c r="B495" i="37"/>
  <c r="C495" i="37"/>
  <c r="D495" i="37"/>
  <c r="B496" i="37"/>
  <c r="C496" i="37"/>
  <c r="D496" i="37"/>
  <c r="B497" i="37"/>
  <c r="G497" i="37" s="1"/>
  <c r="C497" i="37"/>
  <c r="D497" i="37"/>
  <c r="B498" i="37"/>
  <c r="B499" i="37"/>
  <c r="C499" i="37"/>
  <c r="D499" i="37"/>
  <c r="B500" i="37"/>
  <c r="C500" i="37"/>
  <c r="D500" i="37"/>
  <c r="B501" i="37"/>
  <c r="C501" i="37"/>
  <c r="D501" i="37"/>
  <c r="G501" i="37" s="1"/>
  <c r="B502" i="37"/>
  <c r="C502" i="37"/>
  <c r="D502" i="37"/>
  <c r="B503" i="37"/>
  <c r="C503" i="37"/>
  <c r="D503" i="37"/>
  <c r="B504" i="37"/>
  <c r="C504" i="37"/>
  <c r="D504" i="37"/>
  <c r="B505" i="37"/>
  <c r="C505" i="37"/>
  <c r="D505" i="37"/>
  <c r="B506" i="37"/>
  <c r="B507" i="37"/>
  <c r="B508" i="37"/>
  <c r="G508" i="37" s="1"/>
  <c r="C508" i="37"/>
  <c r="D508" i="37"/>
  <c r="B509" i="37"/>
  <c r="G509" i="37" s="1"/>
  <c r="C509" i="37"/>
  <c r="D509" i="37"/>
  <c r="B510" i="37"/>
  <c r="B511" i="37"/>
  <c r="G511" i="37" s="1"/>
  <c r="C511" i="37"/>
  <c r="D511" i="37"/>
  <c r="B512" i="37"/>
  <c r="C512" i="37"/>
  <c r="D512" i="37"/>
  <c r="B513" i="37"/>
  <c r="B514" i="37"/>
  <c r="C514" i="37"/>
  <c r="D514" i="37"/>
  <c r="B515" i="37"/>
  <c r="C515" i="37"/>
  <c r="D515" i="37"/>
  <c r="B516" i="37"/>
  <c r="B517" i="37"/>
  <c r="C517" i="37"/>
  <c r="D517" i="37"/>
  <c r="B518" i="37"/>
  <c r="G518" i="37" s="1"/>
  <c r="C518" i="37"/>
  <c r="D518" i="37"/>
  <c r="B519" i="37"/>
  <c r="B520" i="37"/>
  <c r="B521" i="37"/>
  <c r="B522" i="37"/>
  <c r="C522" i="37"/>
  <c r="D522" i="37"/>
  <c r="B523" i="37"/>
  <c r="C523" i="37"/>
  <c r="D523" i="37"/>
  <c r="G523" i="37" s="1"/>
  <c r="B524" i="37"/>
  <c r="C524" i="37"/>
  <c r="D524" i="37"/>
  <c r="B525" i="37"/>
  <c r="C525" i="37"/>
  <c r="D525" i="37"/>
  <c r="B526" i="37"/>
  <c r="B527" i="37"/>
  <c r="G527" i="37" s="1"/>
  <c r="C527" i="37"/>
  <c r="D527" i="37"/>
  <c r="B528" i="37"/>
  <c r="C528" i="37"/>
  <c r="D528" i="37"/>
  <c r="B529" i="37"/>
  <c r="B530" i="37"/>
  <c r="G530" i="37" s="1"/>
  <c r="C530" i="37"/>
  <c r="D530" i="37"/>
  <c r="B531" i="37"/>
  <c r="G531" i="37" s="1"/>
  <c r="C531" i="37"/>
  <c r="D531" i="37"/>
  <c r="B532" i="37"/>
  <c r="G532" i="37" s="1"/>
  <c r="C532" i="37"/>
  <c r="D532" i="37"/>
  <c r="B533" i="37"/>
  <c r="G533" i="37" s="1"/>
  <c r="C533" i="37"/>
  <c r="D533" i="37"/>
  <c r="B534" i="37"/>
  <c r="B535" i="37"/>
  <c r="C535" i="37"/>
  <c r="D535" i="37"/>
  <c r="G535" i="37"/>
  <c r="B536" i="37"/>
  <c r="C536" i="37"/>
  <c r="D536" i="37"/>
  <c r="G536" i="37"/>
  <c r="B537" i="37"/>
  <c r="C537" i="37"/>
  <c r="D537" i="37"/>
  <c r="G537" i="37"/>
  <c r="B538" i="37"/>
  <c r="C538" i="37"/>
  <c r="D538" i="37"/>
  <c r="G538" i="37"/>
  <c r="B539" i="37"/>
  <c r="C539" i="37"/>
  <c r="D539" i="37"/>
  <c r="G539" i="37"/>
  <c r="B540" i="37"/>
  <c r="C540" i="37"/>
  <c r="D540" i="37"/>
  <c r="G540" i="37"/>
  <c r="B541" i="37"/>
  <c r="B542" i="37"/>
  <c r="C542" i="37"/>
  <c r="D542" i="37"/>
  <c r="G542" i="37" s="1"/>
  <c r="B543" i="37"/>
  <c r="C543" i="37"/>
  <c r="D543" i="37"/>
  <c r="G543" i="37" s="1"/>
  <c r="B544" i="37"/>
  <c r="C544" i="37"/>
  <c r="D544" i="37"/>
  <c r="B545" i="37"/>
  <c r="C545" i="37"/>
  <c r="D545" i="37"/>
  <c r="B546" i="37"/>
  <c r="B547" i="37"/>
  <c r="C547" i="37"/>
  <c r="D547" i="37"/>
  <c r="B548" i="37"/>
  <c r="G548" i="37" s="1"/>
  <c r="C548" i="37"/>
  <c r="D548" i="37"/>
  <c r="B549" i="37"/>
  <c r="G549" i="37" s="1"/>
  <c r="C549" i="37"/>
  <c r="D549" i="37"/>
  <c r="B550" i="37"/>
  <c r="C550" i="37"/>
  <c r="D550" i="37"/>
  <c r="B551" i="37"/>
  <c r="C551" i="37"/>
  <c r="D551" i="37"/>
  <c r="B552" i="37"/>
  <c r="G552" i="37" s="1"/>
  <c r="C552" i="37"/>
  <c r="D552" i="37"/>
  <c r="B553" i="37"/>
  <c r="G553" i="37" s="1"/>
  <c r="C553" i="37"/>
  <c r="D553" i="37"/>
  <c r="B554" i="37"/>
  <c r="B555" i="37"/>
  <c r="G555" i="37" s="1"/>
  <c r="C555" i="37"/>
  <c r="D555" i="37"/>
  <c r="B556" i="37"/>
  <c r="G556" i="37" s="1"/>
  <c r="C556" i="37"/>
  <c r="D556" i="37"/>
  <c r="B557" i="37"/>
  <c r="G557" i="37" s="1"/>
  <c r="C557" i="37"/>
  <c r="D557" i="37"/>
  <c r="B558" i="37"/>
  <c r="B559" i="37"/>
  <c r="B560" i="37"/>
  <c r="C560" i="37"/>
  <c r="D560" i="37"/>
  <c r="G560" i="37" s="1"/>
  <c r="B561" i="37"/>
  <c r="C561" i="37"/>
  <c r="D561" i="37"/>
  <c r="G561" i="37" s="1"/>
  <c r="B562" i="37"/>
  <c r="B563" i="37"/>
  <c r="C563" i="37"/>
  <c r="D563" i="37"/>
  <c r="G563" i="37"/>
  <c r="B564" i="37"/>
  <c r="C564" i="37"/>
  <c r="D564" i="37"/>
  <c r="G564" i="37"/>
  <c r="B565" i="37"/>
  <c r="B566" i="37"/>
  <c r="C566" i="37"/>
  <c r="D566" i="37"/>
  <c r="B567" i="37"/>
  <c r="C567" i="37"/>
  <c r="D567" i="37"/>
  <c r="B568" i="37"/>
  <c r="B569" i="37"/>
  <c r="G569" i="37" s="1"/>
  <c r="C569" i="37"/>
  <c r="D569" i="37"/>
  <c r="B570" i="37"/>
  <c r="G570" i="37" s="1"/>
  <c r="C570" i="37"/>
  <c r="D570" i="37"/>
  <c r="B571" i="37"/>
  <c r="B572" i="37"/>
  <c r="B573" i="37"/>
  <c r="C573" i="37"/>
  <c r="D573" i="37"/>
  <c r="G573" i="37"/>
  <c r="B574" i="37"/>
  <c r="C574" i="37"/>
  <c r="D574" i="37"/>
  <c r="G574" i="37"/>
  <c r="B575" i="37"/>
  <c r="C575" i="37"/>
  <c r="D575" i="37"/>
  <c r="G575" i="37"/>
  <c r="B576" i="37"/>
  <c r="B577" i="37"/>
  <c r="C577" i="37"/>
  <c r="D577" i="37"/>
  <c r="B578" i="37"/>
  <c r="B579" i="37"/>
  <c r="C579" i="37"/>
  <c r="D579" i="37"/>
  <c r="B580" i="37"/>
  <c r="G580" i="37" s="1"/>
  <c r="C580" i="37"/>
  <c r="D580" i="37"/>
  <c r="B581" i="37"/>
  <c r="B582" i="37"/>
  <c r="C582" i="37"/>
  <c r="D582" i="37"/>
  <c r="B583" i="37"/>
  <c r="C583" i="37"/>
  <c r="D583" i="37"/>
  <c r="B584" i="37"/>
  <c r="B585" i="37"/>
  <c r="B586" i="37"/>
  <c r="C586" i="37"/>
  <c r="D586" i="37"/>
  <c r="G586" i="37"/>
  <c r="B587" i="37"/>
  <c r="C587" i="37"/>
  <c r="D587" i="37"/>
  <c r="G587" i="37"/>
  <c r="B588" i="37"/>
  <c r="C588" i="37"/>
  <c r="D588" i="37"/>
  <c r="G588" i="37"/>
  <c r="B589" i="37"/>
  <c r="C589" i="37"/>
  <c r="D589" i="37"/>
  <c r="G589" i="37"/>
  <c r="B590" i="37"/>
  <c r="B591" i="37"/>
  <c r="C591" i="37"/>
  <c r="D591" i="37"/>
  <c r="G591" i="37" s="1"/>
  <c r="B592" i="37"/>
  <c r="C592" i="37"/>
  <c r="D592" i="37"/>
  <c r="G592" i="37" s="1"/>
  <c r="B593" i="37"/>
  <c r="C593" i="37"/>
  <c r="D593" i="37"/>
  <c r="G593" i="37" s="1"/>
  <c r="B594" i="37"/>
  <c r="B595" i="37"/>
  <c r="C595" i="37"/>
  <c r="D595" i="37"/>
  <c r="B596" i="37"/>
  <c r="B597" i="37"/>
  <c r="G597" i="37" s="1"/>
  <c r="C597" i="37"/>
  <c r="D597" i="37"/>
  <c r="B598" i="37"/>
  <c r="C598" i="37"/>
  <c r="D598" i="37"/>
  <c r="B599" i="37"/>
  <c r="C599" i="37"/>
  <c r="D599" i="37"/>
  <c r="B600" i="37"/>
  <c r="G600" i="37" s="1"/>
  <c r="C600" i="37"/>
  <c r="D600" i="37"/>
  <c r="B601" i="37"/>
  <c r="G601" i="37" s="1"/>
  <c r="C601" i="37"/>
  <c r="D601" i="37"/>
  <c r="B602" i="37"/>
  <c r="C602" i="37"/>
  <c r="D602" i="37"/>
  <c r="B603" i="37"/>
  <c r="B604" i="37"/>
  <c r="C604" i="37"/>
  <c r="D604" i="37"/>
  <c r="B605" i="37"/>
  <c r="G605" i="37" s="1"/>
  <c r="C605" i="37"/>
  <c r="D605" i="37"/>
  <c r="B606" i="37"/>
  <c r="G606" i="37" s="1"/>
  <c r="C606" i="37"/>
  <c r="D606" i="37"/>
  <c r="B607" i="37"/>
  <c r="G607" i="37" s="1"/>
  <c r="C607" i="37"/>
  <c r="D607" i="37"/>
  <c r="B608" i="37"/>
  <c r="B609" i="37"/>
  <c r="G609" i="37" s="1"/>
  <c r="C609" i="37"/>
  <c r="D609" i="37"/>
  <c r="B610" i="37"/>
  <c r="G610" i="37" s="1"/>
  <c r="C610" i="37"/>
  <c r="D610" i="37"/>
  <c r="B611" i="37"/>
  <c r="G611" i="37" s="1"/>
  <c r="C611" i="37"/>
  <c r="D611" i="37"/>
  <c r="B612" i="37"/>
  <c r="G612" i="37" s="1"/>
  <c r="C612" i="37"/>
  <c r="D612" i="37"/>
  <c r="B613" i="37"/>
  <c r="G613" i="37" s="1"/>
  <c r="C613" i="37"/>
  <c r="D613" i="37"/>
  <c r="B614" i="37"/>
  <c r="G614" i="37" s="1"/>
  <c r="C614" i="37"/>
  <c r="D614" i="37"/>
  <c r="B615" i="37"/>
  <c r="G615" i="37" s="1"/>
  <c r="C615" i="37"/>
  <c r="D615" i="37"/>
  <c r="B616" i="37"/>
  <c r="B617" i="37"/>
  <c r="B618" i="37"/>
  <c r="C618" i="37"/>
  <c r="D618" i="37"/>
  <c r="B619" i="37"/>
  <c r="G619" i="37" s="1"/>
  <c r="C619" i="37"/>
  <c r="D619" i="37"/>
  <c r="B620" i="37"/>
  <c r="B621" i="37"/>
  <c r="G621" i="37" s="1"/>
  <c r="C621" i="37"/>
  <c r="D621" i="37"/>
  <c r="B622" i="37"/>
  <c r="C622" i="37"/>
  <c r="D622" i="37"/>
  <c r="B623" i="37"/>
  <c r="B624" i="37"/>
  <c r="G624" i="37" s="1"/>
  <c r="C624" i="37"/>
  <c r="D624" i="37"/>
  <c r="B625" i="37"/>
  <c r="G625" i="37" s="1"/>
  <c r="C625" i="37"/>
  <c r="D625" i="37"/>
  <c r="B626" i="37"/>
  <c r="B627" i="37"/>
  <c r="B628" i="37"/>
  <c r="C628" i="37"/>
  <c r="D628" i="37"/>
  <c r="B629" i="37"/>
  <c r="G629" i="37" s="1"/>
  <c r="C629" i="37"/>
  <c r="D629" i="37"/>
  <c r="B630" i="37"/>
  <c r="B631" i="37"/>
  <c r="B632" i="37"/>
  <c r="B633" i="37"/>
  <c r="B634" i="37"/>
  <c r="B635" i="37"/>
  <c r="B636" i="37"/>
  <c r="B637" i="37"/>
  <c r="B638" i="37"/>
  <c r="C638" i="37"/>
  <c r="D638" i="37"/>
  <c r="B639" i="37"/>
  <c r="C639" i="37"/>
  <c r="D639" i="37"/>
  <c r="B640" i="37"/>
  <c r="C640" i="37"/>
  <c r="D640" i="37"/>
  <c r="B641" i="37"/>
  <c r="C641" i="37"/>
  <c r="D641" i="37"/>
  <c r="B642" i="37"/>
  <c r="B643" i="37"/>
  <c r="G643" i="37" s="1"/>
  <c r="C643" i="37"/>
  <c r="D643" i="37"/>
  <c r="B644" i="37"/>
  <c r="C644" i="37"/>
  <c r="D644" i="37"/>
  <c r="B645" i="37"/>
  <c r="C645" i="37"/>
  <c r="D645" i="37"/>
  <c r="B646" i="37"/>
  <c r="C646" i="37"/>
  <c r="D646" i="37"/>
  <c r="B647" i="37"/>
  <c r="G647" i="37" s="1"/>
  <c r="C647" i="37"/>
  <c r="D647" i="37"/>
  <c r="B648" i="37"/>
  <c r="C648" i="37"/>
  <c r="D648" i="37"/>
  <c r="B649" i="37"/>
  <c r="C649" i="37"/>
  <c r="D649" i="37"/>
  <c r="B650" i="37"/>
  <c r="G650" i="37" s="1"/>
  <c r="C650" i="37"/>
  <c r="D650" i="37"/>
  <c r="B651" i="37"/>
  <c r="G651" i="37" s="1"/>
  <c r="C651" i="37"/>
  <c r="D651" i="37"/>
  <c r="B652" i="37"/>
  <c r="C652" i="37"/>
  <c r="D652" i="37"/>
  <c r="B653" i="37"/>
  <c r="C653" i="37"/>
  <c r="D653" i="37"/>
  <c r="B654" i="37"/>
  <c r="C654" i="37"/>
  <c r="D654" i="37"/>
  <c r="B655" i="37"/>
  <c r="G655" i="37" s="1"/>
  <c r="C655" i="37"/>
  <c r="D655" i="37"/>
  <c r="B656" i="37"/>
  <c r="C656" i="37"/>
  <c r="D656" i="37"/>
  <c r="B657" i="37"/>
  <c r="C657" i="37"/>
  <c r="D657" i="37"/>
  <c r="B658" i="37"/>
  <c r="C658" i="37"/>
  <c r="D658" i="37"/>
  <c r="B659" i="37"/>
  <c r="C659" i="37"/>
  <c r="D659" i="37"/>
  <c r="B660" i="37"/>
  <c r="C660" i="37"/>
  <c r="D660" i="37"/>
  <c r="B661" i="37"/>
  <c r="C661" i="37"/>
  <c r="D661" i="37"/>
  <c r="B662" i="37"/>
  <c r="C662" i="37"/>
  <c r="D662" i="37"/>
  <c r="B663" i="37"/>
  <c r="G663" i="37" s="1"/>
  <c r="C663" i="37"/>
  <c r="D663" i="37"/>
  <c r="B664" i="37"/>
  <c r="C664" i="37"/>
  <c r="D664" i="37"/>
  <c r="B665" i="37"/>
  <c r="C665" i="37"/>
  <c r="D665" i="37"/>
  <c r="B666" i="37"/>
  <c r="C666" i="37"/>
  <c r="D666" i="37"/>
  <c r="B667" i="37"/>
  <c r="G667" i="37" s="1"/>
  <c r="C667" i="37"/>
  <c r="D667" i="37"/>
  <c r="B668" i="37"/>
  <c r="C668" i="37"/>
  <c r="D668" i="37"/>
  <c r="B669" i="37"/>
  <c r="C669" i="37"/>
  <c r="D669" i="37"/>
  <c r="B670" i="37"/>
  <c r="C670" i="37"/>
  <c r="D670" i="37"/>
  <c r="B671" i="37"/>
  <c r="G671" i="37" s="1"/>
  <c r="C671" i="37"/>
  <c r="D671" i="37"/>
  <c r="B672" i="37"/>
  <c r="C672" i="37"/>
  <c r="D672" i="37"/>
  <c r="B673" i="37"/>
  <c r="C673" i="37"/>
  <c r="D673" i="37"/>
  <c r="B674" i="37"/>
  <c r="C674" i="37"/>
  <c r="D674" i="37"/>
  <c r="B675" i="37"/>
  <c r="G675" i="37" s="1"/>
  <c r="C675" i="37"/>
  <c r="D675" i="37"/>
  <c r="B676" i="37"/>
  <c r="C676" i="37"/>
  <c r="D676" i="37"/>
  <c r="B677" i="37"/>
  <c r="C677" i="37"/>
  <c r="D677" i="37"/>
  <c r="B678" i="37"/>
  <c r="G678" i="37" s="1"/>
  <c r="C678" i="37"/>
  <c r="D678" i="37"/>
  <c r="B679" i="37"/>
  <c r="G679" i="37" s="1"/>
  <c r="C679" i="37"/>
  <c r="D679" i="37"/>
  <c r="B680" i="37"/>
  <c r="C680" i="37"/>
  <c r="D680" i="37"/>
  <c r="B681" i="37"/>
  <c r="C681" i="37"/>
  <c r="D681" i="37"/>
  <c r="B682" i="37"/>
  <c r="G682" i="37" s="1"/>
  <c r="C682" i="37"/>
  <c r="D682" i="37"/>
  <c r="B683" i="37"/>
  <c r="G683" i="37" s="1"/>
  <c r="C683" i="37"/>
  <c r="D683" i="37"/>
  <c r="B684" i="37"/>
  <c r="C684" i="37"/>
  <c r="D684" i="37"/>
  <c r="B685" i="37"/>
  <c r="C685" i="37"/>
  <c r="D685" i="37"/>
  <c r="B686" i="37"/>
  <c r="G686" i="37" s="1"/>
  <c r="C686" i="37"/>
  <c r="D686" i="37"/>
  <c r="B687" i="37"/>
  <c r="G687" i="37" s="1"/>
  <c r="C687" i="37"/>
  <c r="D687" i="37"/>
  <c r="B688" i="37"/>
  <c r="C688" i="37"/>
  <c r="D688" i="37"/>
  <c r="B689" i="37"/>
  <c r="C689" i="37"/>
  <c r="D689" i="37"/>
  <c r="B690" i="37"/>
  <c r="C690" i="37"/>
  <c r="D690" i="37"/>
  <c r="B691" i="37"/>
  <c r="G691" i="37" s="1"/>
  <c r="C691" i="37"/>
  <c r="D691" i="37"/>
  <c r="B692" i="37"/>
  <c r="C692" i="37"/>
  <c r="D692" i="37"/>
  <c r="B693" i="37"/>
  <c r="C693" i="37"/>
  <c r="D693" i="37"/>
  <c r="B694" i="37"/>
  <c r="C694" i="37"/>
  <c r="D694" i="37"/>
  <c r="B695" i="37"/>
  <c r="G695" i="37" s="1"/>
  <c r="C695" i="37"/>
  <c r="D695" i="37"/>
  <c r="B696" i="37"/>
  <c r="C696" i="37"/>
  <c r="D696" i="37"/>
  <c r="B697" i="37"/>
  <c r="C697" i="37"/>
  <c r="D697" i="37"/>
  <c r="B698" i="37"/>
  <c r="C698" i="37"/>
  <c r="D698" i="37"/>
  <c r="B699" i="37"/>
  <c r="G699" i="37" s="1"/>
  <c r="C699" i="37"/>
  <c r="D699" i="37"/>
  <c r="B700" i="37"/>
  <c r="C700" i="37"/>
  <c r="D700" i="37"/>
  <c r="B701" i="37"/>
  <c r="C701" i="37"/>
  <c r="D701" i="37"/>
  <c r="B702" i="37"/>
  <c r="G702" i="37" s="1"/>
  <c r="C702" i="37"/>
  <c r="D702" i="37"/>
  <c r="B703" i="37"/>
  <c r="G703" i="37" s="1"/>
  <c r="C703" i="37"/>
  <c r="D703" i="37"/>
  <c r="B704" i="37"/>
  <c r="C704" i="37"/>
  <c r="D704" i="37"/>
  <c r="B705" i="37"/>
  <c r="C705" i="37"/>
  <c r="D705" i="37"/>
  <c r="B706" i="37"/>
  <c r="G706" i="37" s="1"/>
  <c r="C706" i="37"/>
  <c r="D706" i="37"/>
  <c r="B707" i="37"/>
  <c r="G707" i="37" s="1"/>
  <c r="C707" i="37"/>
  <c r="D707" i="37"/>
  <c r="B708" i="37"/>
  <c r="C708" i="37"/>
  <c r="D708" i="37"/>
  <c r="B709" i="37"/>
  <c r="C709" i="37"/>
  <c r="D709" i="37"/>
  <c r="B710" i="37"/>
  <c r="G710" i="37" s="1"/>
  <c r="C710" i="37"/>
  <c r="D710" i="37"/>
  <c r="B711" i="37"/>
  <c r="G711" i="37" s="1"/>
  <c r="C711" i="37"/>
  <c r="D711" i="37"/>
  <c r="B712" i="37"/>
  <c r="C712" i="37"/>
  <c r="D712" i="37"/>
  <c r="B713" i="37"/>
  <c r="C713" i="37"/>
  <c r="D713" i="37"/>
  <c r="B714" i="37"/>
  <c r="G714" i="37" s="1"/>
  <c r="C714" i="37"/>
  <c r="D714" i="37"/>
  <c r="B715" i="37"/>
  <c r="G715" i="37" s="1"/>
  <c r="C715" i="37"/>
  <c r="D715" i="37"/>
  <c r="B716" i="37"/>
  <c r="C716" i="37"/>
  <c r="D716" i="37"/>
  <c r="B717" i="37"/>
  <c r="C717" i="37"/>
  <c r="D717" i="37"/>
  <c r="B718" i="37"/>
  <c r="G718" i="37" s="1"/>
  <c r="C718" i="37"/>
  <c r="D718" i="37"/>
  <c r="B719" i="37"/>
  <c r="G719" i="37" s="1"/>
  <c r="C719" i="37"/>
  <c r="D719" i="37"/>
  <c r="B720" i="37"/>
  <c r="C720" i="37"/>
  <c r="D720" i="37"/>
  <c r="B721" i="37"/>
  <c r="C721" i="37"/>
  <c r="D721" i="37"/>
  <c r="B722" i="37"/>
  <c r="G722" i="37" s="1"/>
  <c r="C722" i="37"/>
  <c r="D722" i="37"/>
  <c r="B723" i="37"/>
  <c r="G723" i="37" s="1"/>
  <c r="C723" i="37"/>
  <c r="D723" i="37"/>
  <c r="B724" i="37"/>
  <c r="C724" i="37"/>
  <c r="D724" i="37"/>
  <c r="B725" i="37"/>
  <c r="C725" i="37"/>
  <c r="D725" i="37"/>
  <c r="B726" i="37"/>
  <c r="G726" i="37" s="1"/>
  <c r="C726" i="37"/>
  <c r="D726" i="37"/>
  <c r="B727" i="37"/>
  <c r="G727" i="37" s="1"/>
  <c r="C727" i="37"/>
  <c r="D727" i="37"/>
  <c r="B728" i="37"/>
  <c r="C728" i="37"/>
  <c r="D728" i="37"/>
  <c r="B729" i="37"/>
  <c r="C729" i="37"/>
  <c r="D729" i="37"/>
  <c r="B730" i="37"/>
  <c r="G730" i="37" s="1"/>
  <c r="C730" i="37"/>
  <c r="D730" i="37"/>
  <c r="B731" i="37"/>
  <c r="G731" i="37" s="1"/>
  <c r="C731" i="37"/>
  <c r="D731" i="37"/>
  <c r="B732" i="37"/>
  <c r="C732" i="37"/>
  <c r="D732" i="37"/>
  <c r="B733" i="37"/>
  <c r="C733" i="37"/>
  <c r="D733" i="37"/>
  <c r="B734" i="37"/>
  <c r="G734" i="37" s="1"/>
  <c r="C734" i="37"/>
  <c r="D734" i="37"/>
  <c r="B735" i="37"/>
  <c r="G735" i="37" s="1"/>
  <c r="C735" i="37"/>
  <c r="D735" i="37"/>
  <c r="B736" i="37"/>
  <c r="C736" i="37"/>
  <c r="D736" i="37"/>
  <c r="B737" i="37"/>
  <c r="C737" i="37"/>
  <c r="D737" i="37"/>
  <c r="B738" i="37"/>
  <c r="G738" i="37" s="1"/>
  <c r="C738" i="37"/>
  <c r="D738" i="37"/>
  <c r="B739" i="37"/>
  <c r="G739" i="37" s="1"/>
  <c r="C739" i="37"/>
  <c r="D739" i="37"/>
  <c r="B740" i="37"/>
  <c r="C740" i="37"/>
  <c r="D740" i="37"/>
  <c r="B741" i="37"/>
  <c r="C741" i="37"/>
  <c r="D741" i="37"/>
  <c r="B742" i="37"/>
  <c r="G742" i="37" s="1"/>
  <c r="C742" i="37"/>
  <c r="D742" i="37"/>
  <c r="B743" i="37"/>
  <c r="G743" i="37" s="1"/>
  <c r="C743" i="37"/>
  <c r="D743" i="37"/>
  <c r="B744" i="37"/>
  <c r="C744" i="37"/>
  <c r="D744" i="37"/>
  <c r="B745" i="37"/>
  <c r="C745" i="37"/>
  <c r="D745" i="37"/>
  <c r="B746" i="37"/>
  <c r="G746" i="37" s="1"/>
  <c r="C746" i="37"/>
  <c r="D746" i="37"/>
  <c r="B747" i="37"/>
  <c r="G747" i="37" s="1"/>
  <c r="C747" i="37"/>
  <c r="D747" i="37"/>
  <c r="B748" i="37"/>
  <c r="C748" i="37"/>
  <c r="D748" i="37"/>
  <c r="B749" i="37"/>
  <c r="C749" i="37"/>
  <c r="D749" i="37"/>
  <c r="B750" i="37"/>
  <c r="G750" i="37" s="1"/>
  <c r="C750" i="37"/>
  <c r="D750" i="37"/>
  <c r="B751" i="37"/>
  <c r="G751" i="37" s="1"/>
  <c r="C751" i="37"/>
  <c r="D751" i="37"/>
  <c r="B752" i="37"/>
  <c r="C752" i="37"/>
  <c r="D752" i="37"/>
  <c r="B753" i="37"/>
  <c r="C753" i="37"/>
  <c r="D753" i="37"/>
  <c r="B754" i="37"/>
  <c r="G754" i="37" s="1"/>
  <c r="C754" i="37"/>
  <c r="D754" i="37"/>
  <c r="B755" i="37"/>
  <c r="G755" i="37" s="1"/>
  <c r="C755" i="37"/>
  <c r="D755" i="37"/>
  <c r="B756" i="37"/>
  <c r="C756" i="37"/>
  <c r="D756" i="37"/>
  <c r="B757" i="37"/>
  <c r="C757" i="37"/>
  <c r="D757" i="37"/>
  <c r="B758" i="37"/>
  <c r="G758" i="37" s="1"/>
  <c r="C758" i="37"/>
  <c r="D758" i="37"/>
  <c r="B759" i="37"/>
  <c r="G759" i="37" s="1"/>
  <c r="C759" i="37"/>
  <c r="D759" i="37"/>
  <c r="B760" i="37"/>
  <c r="C760" i="37"/>
  <c r="D760" i="37"/>
  <c r="B761" i="37"/>
  <c r="C761" i="37"/>
  <c r="D761" i="37"/>
  <c r="B762" i="37"/>
  <c r="G762" i="37" s="1"/>
  <c r="C762" i="37"/>
  <c r="D762" i="37"/>
  <c r="B763" i="37"/>
  <c r="G763" i="37" s="1"/>
  <c r="C763" i="37"/>
  <c r="D763" i="37"/>
  <c r="B764" i="37"/>
  <c r="C764" i="37"/>
  <c r="D764" i="37"/>
  <c r="B765" i="37"/>
  <c r="C765" i="37"/>
  <c r="D765" i="37"/>
  <c r="B766" i="37"/>
  <c r="G766" i="37" s="1"/>
  <c r="C766" i="37"/>
  <c r="D766" i="37"/>
  <c r="B767" i="37"/>
  <c r="G767" i="37" s="1"/>
  <c r="C767" i="37"/>
  <c r="D767" i="37"/>
  <c r="B768" i="37"/>
  <c r="C768" i="37"/>
  <c r="D768" i="37"/>
  <c r="B769" i="37"/>
  <c r="C769" i="37"/>
  <c r="D769" i="37"/>
  <c r="B770" i="37"/>
  <c r="G770" i="37" s="1"/>
  <c r="C770" i="37"/>
  <c r="D770" i="37"/>
  <c r="B771" i="37"/>
  <c r="G771" i="37" s="1"/>
  <c r="C771" i="37"/>
  <c r="D771" i="37"/>
  <c r="B772" i="37"/>
  <c r="C772" i="37"/>
  <c r="D772" i="37"/>
  <c r="B773" i="37"/>
  <c r="C773" i="37"/>
  <c r="D773" i="37"/>
  <c r="B774" i="37"/>
  <c r="G774" i="37" s="1"/>
  <c r="C774" i="37"/>
  <c r="D774" i="37"/>
  <c r="B775" i="37"/>
  <c r="G775" i="37" s="1"/>
  <c r="C775" i="37"/>
  <c r="D775" i="37"/>
  <c r="B776" i="37"/>
  <c r="C776" i="37"/>
  <c r="D776" i="37"/>
  <c r="B777" i="37"/>
  <c r="C777" i="37"/>
  <c r="D777" i="37"/>
  <c r="B778" i="37"/>
  <c r="G778" i="37" s="1"/>
  <c r="C778" i="37"/>
  <c r="D778" i="37"/>
  <c r="B779" i="37"/>
  <c r="G779" i="37" s="1"/>
  <c r="C779" i="37"/>
  <c r="D779" i="37"/>
  <c r="B780" i="37"/>
  <c r="C780" i="37"/>
  <c r="D780" i="37"/>
  <c r="B781" i="37"/>
  <c r="C781" i="37"/>
  <c r="D781" i="37"/>
  <c r="B782" i="37"/>
  <c r="G782" i="37" s="1"/>
  <c r="C782" i="37"/>
  <c r="D782" i="37"/>
  <c r="B783" i="37"/>
  <c r="G783" i="37" s="1"/>
  <c r="C783" i="37"/>
  <c r="D783" i="37"/>
  <c r="B784" i="37"/>
  <c r="C784" i="37"/>
  <c r="D784" i="37"/>
  <c r="B785" i="37"/>
  <c r="C785" i="37"/>
  <c r="D785" i="37"/>
  <c r="B786" i="37"/>
  <c r="C786" i="37"/>
  <c r="D786" i="37"/>
  <c r="B787" i="37"/>
  <c r="G787" i="37" s="1"/>
  <c r="C787" i="37"/>
  <c r="D787" i="37"/>
  <c r="B788" i="37"/>
  <c r="C788" i="37"/>
  <c r="D788" i="37"/>
  <c r="B789" i="37"/>
  <c r="C789" i="37"/>
  <c r="D789" i="37"/>
  <c r="B790" i="37"/>
  <c r="G790" i="37" s="1"/>
  <c r="C790" i="37"/>
  <c r="D790" i="37"/>
  <c r="B791" i="37"/>
  <c r="G791" i="37" s="1"/>
  <c r="C791" i="37"/>
  <c r="D791" i="37"/>
  <c r="B792" i="37"/>
  <c r="C792" i="37"/>
  <c r="D792" i="37"/>
  <c r="B793" i="37"/>
  <c r="C793" i="37"/>
  <c r="D793" i="37"/>
  <c r="B794" i="37"/>
  <c r="G794" i="37" s="1"/>
  <c r="C794" i="37"/>
  <c r="D794" i="37"/>
  <c r="B795" i="37"/>
  <c r="G795" i="37" s="1"/>
  <c r="C795" i="37"/>
  <c r="D795" i="37"/>
  <c r="B796" i="37"/>
  <c r="G796" i="37" s="1"/>
  <c r="C796" i="37"/>
  <c r="D796" i="37"/>
  <c r="B797" i="37"/>
  <c r="C797" i="37"/>
  <c r="D797" i="37"/>
  <c r="B798" i="37"/>
  <c r="G798" i="37" s="1"/>
  <c r="C798" i="37"/>
  <c r="D798" i="37"/>
  <c r="B799" i="37"/>
  <c r="G799" i="37" s="1"/>
  <c r="C799" i="37"/>
  <c r="D799" i="37"/>
  <c r="B800" i="37"/>
  <c r="G800" i="37" s="1"/>
  <c r="C800" i="37"/>
  <c r="D800" i="37"/>
  <c r="B801" i="37"/>
  <c r="C801" i="37"/>
  <c r="D801" i="37"/>
  <c r="B802" i="37"/>
  <c r="G802" i="37" s="1"/>
  <c r="C802" i="37"/>
  <c r="D802" i="37"/>
  <c r="B803" i="37"/>
  <c r="G803" i="37" s="1"/>
  <c r="C803" i="37"/>
  <c r="D803" i="37"/>
  <c r="B804" i="37"/>
  <c r="G804" i="37" s="1"/>
  <c r="C804" i="37"/>
  <c r="D804" i="37"/>
  <c r="B805" i="37"/>
  <c r="C805" i="37"/>
  <c r="D805" i="37"/>
  <c r="B806" i="37"/>
  <c r="G806" i="37" s="1"/>
  <c r="C806" i="37"/>
  <c r="D806" i="37"/>
  <c r="B807" i="37"/>
  <c r="G807" i="37" s="1"/>
  <c r="C807" i="37"/>
  <c r="D807" i="37"/>
  <c r="B808" i="37"/>
  <c r="G808" i="37" s="1"/>
  <c r="C808" i="37"/>
  <c r="D808" i="37"/>
  <c r="B809" i="37"/>
  <c r="C809" i="37"/>
  <c r="D809" i="37"/>
  <c r="B810" i="37"/>
  <c r="G810" i="37" s="1"/>
  <c r="C810" i="37"/>
  <c r="D810" i="37"/>
  <c r="B811" i="37"/>
  <c r="G811" i="37" s="1"/>
  <c r="C811" i="37"/>
  <c r="D811" i="37"/>
  <c r="B812" i="37"/>
  <c r="G812" i="37" s="1"/>
  <c r="C812" i="37"/>
  <c r="D812" i="37"/>
  <c r="B813" i="37"/>
  <c r="C813" i="37"/>
  <c r="D813" i="37"/>
  <c r="B814" i="37"/>
  <c r="G814" i="37" s="1"/>
  <c r="C814" i="37"/>
  <c r="D814" i="37"/>
  <c r="B815" i="37"/>
  <c r="G815" i="37" s="1"/>
  <c r="C815" i="37"/>
  <c r="D815" i="37"/>
  <c r="B816" i="37"/>
  <c r="G816" i="37" s="1"/>
  <c r="C816" i="37"/>
  <c r="D816" i="37"/>
  <c r="B817" i="37"/>
  <c r="C817" i="37"/>
  <c r="D817" i="37"/>
  <c r="B818" i="37"/>
  <c r="G818" i="37" s="1"/>
  <c r="C818" i="37"/>
  <c r="D818" i="37"/>
  <c r="B819" i="37"/>
  <c r="G819" i="37" s="1"/>
  <c r="C819" i="37"/>
  <c r="D819" i="37"/>
  <c r="B820" i="37"/>
  <c r="G820" i="37" s="1"/>
  <c r="C820" i="37"/>
  <c r="D820" i="37"/>
  <c r="B821" i="37"/>
  <c r="C821" i="37"/>
  <c r="D821" i="37"/>
  <c r="B822" i="37"/>
  <c r="G822" i="37" s="1"/>
  <c r="C822" i="37"/>
  <c r="D822" i="37"/>
  <c r="B823" i="37"/>
  <c r="G823" i="37" s="1"/>
  <c r="C823" i="37"/>
  <c r="D823" i="37"/>
  <c r="B824" i="37"/>
  <c r="G824" i="37" s="1"/>
  <c r="C824" i="37"/>
  <c r="D824" i="37"/>
  <c r="B825" i="37"/>
  <c r="C825" i="37"/>
  <c r="D825" i="37"/>
  <c r="B826" i="37"/>
  <c r="G826" i="37" s="1"/>
  <c r="C826" i="37"/>
  <c r="D826" i="37"/>
  <c r="B827" i="37"/>
  <c r="G827" i="37" s="1"/>
  <c r="C827" i="37"/>
  <c r="D827" i="37"/>
  <c r="B828" i="37"/>
  <c r="G828" i="37" s="1"/>
  <c r="C828" i="37"/>
  <c r="D828" i="37"/>
  <c r="B829" i="37"/>
  <c r="C829" i="37"/>
  <c r="D829" i="37"/>
  <c r="B830" i="37"/>
  <c r="G830" i="37" s="1"/>
  <c r="C830" i="37"/>
  <c r="D830" i="37"/>
  <c r="B831" i="37"/>
  <c r="G831" i="37" s="1"/>
  <c r="C831" i="37"/>
  <c r="D831" i="37"/>
  <c r="B832" i="37"/>
  <c r="G832" i="37" s="1"/>
  <c r="C832" i="37"/>
  <c r="D832" i="37"/>
  <c r="B833" i="37"/>
  <c r="C833" i="37"/>
  <c r="D833" i="37"/>
  <c r="B834" i="37"/>
  <c r="G834" i="37" s="1"/>
  <c r="C834" i="37"/>
  <c r="D834" i="37"/>
  <c r="B835" i="37"/>
  <c r="G835" i="37" s="1"/>
  <c r="C835" i="37"/>
  <c r="D835" i="37"/>
  <c r="B836" i="37"/>
  <c r="G836" i="37" s="1"/>
  <c r="C836" i="37"/>
  <c r="D836" i="37"/>
  <c r="B837" i="37"/>
  <c r="C837" i="37"/>
  <c r="D837" i="37"/>
  <c r="B838" i="37"/>
  <c r="G838" i="37" s="1"/>
  <c r="C838" i="37"/>
  <c r="D838" i="37"/>
  <c r="B839" i="37"/>
  <c r="G839" i="37" s="1"/>
  <c r="C839" i="37"/>
  <c r="D839" i="37"/>
  <c r="B840" i="37"/>
  <c r="G840" i="37" s="1"/>
  <c r="C840" i="37"/>
  <c r="D840" i="37"/>
  <c r="B841" i="37"/>
  <c r="C841" i="37"/>
  <c r="D841" i="37"/>
  <c r="B842" i="37"/>
  <c r="G842" i="37" s="1"/>
  <c r="C842" i="37"/>
  <c r="D842" i="37"/>
  <c r="B843" i="37"/>
  <c r="G843" i="37" s="1"/>
  <c r="C843" i="37"/>
  <c r="D843" i="37"/>
  <c r="B844" i="37"/>
  <c r="G844" i="37" s="1"/>
  <c r="C844" i="37"/>
  <c r="D844" i="37"/>
  <c r="B845" i="37"/>
  <c r="C845" i="37"/>
  <c r="D845" i="37"/>
  <c r="B846" i="37"/>
  <c r="G846" i="37" s="1"/>
  <c r="C846" i="37"/>
  <c r="D846" i="37"/>
  <c r="B847" i="37"/>
  <c r="G847" i="37" s="1"/>
  <c r="C847" i="37"/>
  <c r="D847" i="37"/>
  <c r="B848" i="37"/>
  <c r="G848" i="37" s="1"/>
  <c r="C848" i="37"/>
  <c r="D848" i="37"/>
  <c r="B849" i="37"/>
  <c r="C849" i="37"/>
  <c r="D849" i="37"/>
  <c r="B850" i="37"/>
  <c r="G850" i="37" s="1"/>
  <c r="C850" i="37"/>
  <c r="D850" i="37"/>
  <c r="B851" i="37"/>
  <c r="G851" i="37" s="1"/>
  <c r="C851" i="37"/>
  <c r="D851" i="37"/>
  <c r="B852" i="37"/>
  <c r="G852" i="37" s="1"/>
  <c r="C852" i="37"/>
  <c r="D852" i="37"/>
  <c r="B853" i="37"/>
  <c r="C853" i="37"/>
  <c r="D853" i="37"/>
  <c r="B854" i="37"/>
  <c r="G854" i="37" s="1"/>
  <c r="C854" i="37"/>
  <c r="D854" i="37"/>
  <c r="B855" i="37"/>
  <c r="G855" i="37" s="1"/>
  <c r="C855" i="37"/>
  <c r="D855" i="37"/>
  <c r="B856" i="37"/>
  <c r="G856" i="37" s="1"/>
  <c r="C856" i="37"/>
  <c r="D856" i="37"/>
  <c r="B857" i="37"/>
  <c r="C857" i="37"/>
  <c r="D857" i="37"/>
  <c r="B858" i="37"/>
  <c r="G858" i="37" s="1"/>
  <c r="C858" i="37"/>
  <c r="D858" i="37"/>
  <c r="B859" i="37"/>
  <c r="G859" i="37" s="1"/>
  <c r="C859" i="37"/>
  <c r="D859" i="37"/>
  <c r="B860" i="37"/>
  <c r="G860" i="37" s="1"/>
  <c r="C860" i="37"/>
  <c r="D860" i="37"/>
  <c r="B861" i="37"/>
  <c r="C861" i="37"/>
  <c r="D861" i="37"/>
  <c r="B862" i="37"/>
  <c r="G862" i="37" s="1"/>
  <c r="C862" i="37"/>
  <c r="D862" i="37"/>
  <c r="B863" i="37"/>
  <c r="G863" i="37" s="1"/>
  <c r="C863" i="37"/>
  <c r="D863" i="37"/>
  <c r="B864" i="37"/>
  <c r="G864" i="37" s="1"/>
  <c r="C864" i="37"/>
  <c r="D864" i="37"/>
  <c r="B865" i="37"/>
  <c r="C865" i="37"/>
  <c r="D865" i="37"/>
  <c r="B866" i="37"/>
  <c r="G866" i="37" s="1"/>
  <c r="C866" i="37"/>
  <c r="D866" i="37"/>
  <c r="B867" i="37"/>
  <c r="G867" i="37" s="1"/>
  <c r="C867" i="37"/>
  <c r="D867" i="37"/>
  <c r="B868" i="37"/>
  <c r="G868" i="37" s="1"/>
  <c r="C868" i="37"/>
  <c r="D868" i="37"/>
  <c r="B869" i="37"/>
  <c r="C869" i="37"/>
  <c r="D869" i="37"/>
  <c r="B870" i="37"/>
  <c r="G870" i="37" s="1"/>
  <c r="C870" i="37"/>
  <c r="D870" i="37"/>
  <c r="B871" i="37"/>
  <c r="G871" i="37" s="1"/>
  <c r="C871" i="37"/>
  <c r="D871" i="37"/>
  <c r="B872" i="37"/>
  <c r="G872" i="37" s="1"/>
  <c r="C872" i="37"/>
  <c r="D872" i="37"/>
  <c r="B873" i="37"/>
  <c r="C873" i="37"/>
  <c r="D873" i="37"/>
  <c r="B874" i="37"/>
  <c r="G874" i="37" s="1"/>
  <c r="C874" i="37"/>
  <c r="D874" i="37"/>
  <c r="B875" i="37"/>
  <c r="G875" i="37" s="1"/>
  <c r="C875" i="37"/>
  <c r="D875" i="37"/>
  <c r="B876" i="37"/>
  <c r="G876" i="37" s="1"/>
  <c r="C876" i="37"/>
  <c r="D876" i="37"/>
  <c r="B877" i="37"/>
  <c r="C877" i="37"/>
  <c r="D877" i="37"/>
  <c r="B878" i="37"/>
  <c r="G878" i="37" s="1"/>
  <c r="C878" i="37"/>
  <c r="D878" i="37"/>
  <c r="B879" i="37"/>
  <c r="G879" i="37" s="1"/>
  <c r="C879" i="37"/>
  <c r="D879" i="37"/>
  <c r="B880" i="37"/>
  <c r="G880" i="37" s="1"/>
  <c r="C880" i="37"/>
  <c r="D880" i="37"/>
  <c r="B881" i="37"/>
  <c r="C881" i="37"/>
  <c r="D881" i="37"/>
  <c r="B882" i="37"/>
  <c r="G882" i="37" s="1"/>
  <c r="C882" i="37"/>
  <c r="D882" i="37"/>
  <c r="B883" i="37"/>
  <c r="G883" i="37" s="1"/>
  <c r="C883" i="37"/>
  <c r="D883" i="37"/>
  <c r="B884" i="37"/>
  <c r="G884" i="37" s="1"/>
  <c r="C884" i="37"/>
  <c r="D884" i="37"/>
  <c r="B885" i="37"/>
  <c r="C885" i="37"/>
  <c r="D885" i="37"/>
  <c r="B886" i="37"/>
  <c r="G886" i="37" s="1"/>
  <c r="C886" i="37"/>
  <c r="D886" i="37"/>
  <c r="B887" i="37"/>
  <c r="G887" i="37" s="1"/>
  <c r="C887" i="37"/>
  <c r="D887" i="37"/>
  <c r="B888" i="37"/>
  <c r="G888" i="37" s="1"/>
  <c r="C888" i="37"/>
  <c r="D888" i="37"/>
  <c r="B889" i="37"/>
  <c r="C889" i="37"/>
  <c r="D889" i="37"/>
  <c r="B890" i="37"/>
  <c r="G890" i="37" s="1"/>
  <c r="C890" i="37"/>
  <c r="D890" i="37"/>
  <c r="B891" i="37"/>
  <c r="G891" i="37" s="1"/>
  <c r="C891" i="37"/>
  <c r="D891" i="37"/>
  <c r="B892" i="37"/>
  <c r="G892" i="37" s="1"/>
  <c r="C892" i="37"/>
  <c r="D892" i="37"/>
  <c r="B893" i="37"/>
  <c r="C893" i="37"/>
  <c r="D893" i="37"/>
  <c r="B894" i="37"/>
  <c r="G894" i="37" s="1"/>
  <c r="C894" i="37"/>
  <c r="D894" i="37"/>
  <c r="B895" i="37"/>
  <c r="G895" i="37" s="1"/>
  <c r="C895" i="37"/>
  <c r="D895" i="37"/>
  <c r="B896" i="37"/>
  <c r="G896" i="37" s="1"/>
  <c r="C896" i="37"/>
  <c r="D896" i="37"/>
  <c r="B897" i="37"/>
  <c r="C897" i="37"/>
  <c r="D897" i="37"/>
  <c r="B898" i="37"/>
  <c r="G898" i="37" s="1"/>
  <c r="C898" i="37"/>
  <c r="D898" i="37"/>
  <c r="B899" i="37"/>
  <c r="G899" i="37" s="1"/>
  <c r="C899" i="37"/>
  <c r="D899" i="37"/>
  <c r="B900" i="37"/>
  <c r="G900" i="37" s="1"/>
  <c r="C900" i="37"/>
  <c r="D900" i="37"/>
  <c r="B901" i="37"/>
  <c r="C901" i="37"/>
  <c r="D901" i="37"/>
  <c r="B902" i="37"/>
  <c r="G902" i="37" s="1"/>
  <c r="C902" i="37"/>
  <c r="D902" i="37"/>
  <c r="B903" i="37"/>
  <c r="G903" i="37" s="1"/>
  <c r="C903" i="37"/>
  <c r="D903" i="37"/>
  <c r="B904" i="37"/>
  <c r="G904" i="37" s="1"/>
  <c r="C904" i="37"/>
  <c r="D904" i="37"/>
  <c r="B905" i="37"/>
  <c r="C905" i="37"/>
  <c r="D905" i="37"/>
  <c r="B906" i="37"/>
  <c r="G906" i="37" s="1"/>
  <c r="C906" i="37"/>
  <c r="D906" i="37"/>
  <c r="B907" i="37"/>
  <c r="G907" i="37" s="1"/>
  <c r="C907" i="37"/>
  <c r="D907" i="37"/>
  <c r="B908" i="37"/>
  <c r="G908" i="37" s="1"/>
  <c r="C908" i="37"/>
  <c r="D908" i="37"/>
  <c r="B909" i="37"/>
  <c r="C909" i="37"/>
  <c r="D909" i="37"/>
  <c r="B910" i="37"/>
  <c r="G910" i="37" s="1"/>
  <c r="C910" i="37"/>
  <c r="D910" i="37"/>
  <c r="B911" i="37"/>
  <c r="C911" i="37"/>
  <c r="D911" i="37"/>
  <c r="B912" i="37"/>
  <c r="G912" i="37" s="1"/>
  <c r="C912" i="37"/>
  <c r="D912" i="37"/>
  <c r="B913" i="37"/>
  <c r="C913" i="37"/>
  <c r="D913" i="37"/>
  <c r="B914" i="37"/>
  <c r="G914" i="37" s="1"/>
  <c r="C914" i="37"/>
  <c r="D914" i="37"/>
  <c r="B915" i="37"/>
  <c r="C915" i="37"/>
  <c r="D915" i="37"/>
  <c r="B916" i="37"/>
  <c r="G916" i="37" s="1"/>
  <c r="C916" i="37"/>
  <c r="D916" i="37"/>
  <c r="B917" i="37"/>
  <c r="C917" i="37"/>
  <c r="D917" i="37"/>
  <c r="B918" i="37"/>
  <c r="G918" i="37" s="1"/>
  <c r="C918" i="37"/>
  <c r="D918" i="37"/>
  <c r="B919" i="37"/>
  <c r="C919" i="37"/>
  <c r="D919" i="37"/>
  <c r="B920" i="37"/>
  <c r="G920" i="37" s="1"/>
  <c r="C920" i="37"/>
  <c r="D920" i="37"/>
  <c r="B921" i="37"/>
  <c r="C921" i="37"/>
  <c r="D921" i="37"/>
  <c r="B922" i="37"/>
  <c r="G922" i="37" s="1"/>
  <c r="C922" i="37"/>
  <c r="D922" i="37"/>
  <c r="B923" i="37"/>
  <c r="C923" i="37"/>
  <c r="D923" i="37"/>
  <c r="B924" i="37"/>
  <c r="G924" i="37" s="1"/>
  <c r="C924" i="37"/>
  <c r="D924" i="37"/>
  <c r="B925" i="37"/>
  <c r="C925" i="37"/>
  <c r="D925" i="37"/>
  <c r="B926" i="37"/>
  <c r="G926" i="37" s="1"/>
  <c r="C926" i="37"/>
  <c r="D926" i="37"/>
  <c r="B927" i="37"/>
  <c r="C927" i="37"/>
  <c r="D927" i="37"/>
  <c r="B928" i="37"/>
  <c r="G928" i="37" s="1"/>
  <c r="C928" i="37"/>
  <c r="D928" i="37"/>
  <c r="B929" i="37"/>
  <c r="C929" i="37"/>
  <c r="D929" i="37"/>
  <c r="B930" i="37"/>
  <c r="G930" i="37" s="1"/>
  <c r="C930" i="37"/>
  <c r="D930" i="37"/>
  <c r="B931" i="37"/>
  <c r="C931" i="37"/>
  <c r="D931" i="37"/>
  <c r="B932" i="37"/>
  <c r="G932" i="37" s="1"/>
  <c r="C932" i="37"/>
  <c r="D932" i="37"/>
  <c r="B933" i="37"/>
  <c r="C933" i="37"/>
  <c r="D933" i="37"/>
  <c r="B934" i="37"/>
  <c r="G934" i="37" s="1"/>
  <c r="C934" i="37"/>
  <c r="D934" i="37"/>
  <c r="B935" i="37"/>
  <c r="C935" i="37"/>
  <c r="D935" i="37"/>
  <c r="B936" i="37"/>
  <c r="G936" i="37" s="1"/>
  <c r="C936" i="37"/>
  <c r="D936" i="37"/>
  <c r="B937" i="37"/>
  <c r="C937" i="37"/>
  <c r="D937" i="37"/>
  <c r="B938" i="37"/>
  <c r="G938" i="37" s="1"/>
  <c r="C938" i="37"/>
  <c r="D938" i="37"/>
  <c r="B939" i="37"/>
  <c r="C939" i="37"/>
  <c r="D939" i="37"/>
  <c r="B940" i="37"/>
  <c r="G940" i="37" s="1"/>
  <c r="C940" i="37"/>
  <c r="D940" i="37"/>
  <c r="B941" i="37"/>
  <c r="C941" i="37"/>
  <c r="D941" i="37"/>
  <c r="B942" i="37"/>
  <c r="G942" i="37" s="1"/>
  <c r="C942" i="37"/>
  <c r="D942" i="37"/>
  <c r="B943" i="37"/>
  <c r="C943" i="37"/>
  <c r="D943" i="37"/>
  <c r="B944" i="37"/>
  <c r="G944" i="37" s="1"/>
  <c r="C944" i="37"/>
  <c r="D944" i="37"/>
  <c r="B945" i="37"/>
  <c r="C945" i="37"/>
  <c r="D945" i="37"/>
  <c r="B946" i="37"/>
  <c r="G946" i="37" s="1"/>
  <c r="C946" i="37"/>
  <c r="D946" i="37"/>
  <c r="B947" i="37"/>
  <c r="C947" i="37"/>
  <c r="D947" i="37"/>
  <c r="B948" i="37"/>
  <c r="G948" i="37" s="1"/>
  <c r="C948" i="37"/>
  <c r="D948" i="37"/>
  <c r="B949" i="37"/>
  <c r="C949" i="37"/>
  <c r="D949" i="37"/>
  <c r="B950" i="37"/>
  <c r="G950" i="37" s="1"/>
  <c r="C950" i="37"/>
  <c r="D950" i="37"/>
  <c r="B951" i="37"/>
  <c r="C951" i="37"/>
  <c r="D951" i="37"/>
  <c r="B952" i="37"/>
  <c r="G952" i="37" s="1"/>
  <c r="C952" i="37"/>
  <c r="D952" i="37"/>
  <c r="B953" i="37"/>
  <c r="C953" i="37"/>
  <c r="D953" i="37"/>
  <c r="B954" i="37"/>
  <c r="G954" i="37" s="1"/>
  <c r="C954" i="37"/>
  <c r="D954" i="37"/>
  <c r="B955" i="37"/>
  <c r="C955" i="37"/>
  <c r="D955" i="37"/>
  <c r="B956" i="37"/>
  <c r="G956" i="37" s="1"/>
  <c r="C956" i="37"/>
  <c r="D956" i="37"/>
  <c r="B957" i="37"/>
  <c r="C957" i="37"/>
  <c r="D957" i="37"/>
  <c r="B958" i="37"/>
  <c r="G958" i="37" s="1"/>
  <c r="C958" i="37"/>
  <c r="D958" i="37"/>
  <c r="B959" i="37"/>
  <c r="C959" i="37"/>
  <c r="D959" i="37"/>
  <c r="B960" i="37"/>
  <c r="G960" i="37" s="1"/>
  <c r="C960" i="37"/>
  <c r="D960" i="37"/>
  <c r="B961" i="37"/>
  <c r="C961" i="37"/>
  <c r="D961" i="37"/>
  <c r="B962" i="37"/>
  <c r="G962" i="37" s="1"/>
  <c r="C962" i="37"/>
  <c r="D962" i="37"/>
  <c r="B963" i="37"/>
  <c r="C963" i="37"/>
  <c r="D963" i="37"/>
  <c r="B964" i="37"/>
  <c r="G964" i="37" s="1"/>
  <c r="C964" i="37"/>
  <c r="D964" i="37"/>
  <c r="B965" i="37"/>
  <c r="C965" i="37"/>
  <c r="D965" i="37"/>
  <c r="B966" i="37"/>
  <c r="G966" i="37" s="1"/>
  <c r="C966" i="37"/>
  <c r="D966" i="37"/>
  <c r="B967" i="37"/>
  <c r="C967" i="37"/>
  <c r="D967" i="37"/>
  <c r="B968" i="37"/>
  <c r="G968" i="37" s="1"/>
  <c r="C968" i="37"/>
  <c r="D968" i="37"/>
  <c r="B969" i="37"/>
  <c r="C969" i="37"/>
  <c r="D969" i="37"/>
  <c r="B970" i="37"/>
  <c r="G970" i="37" s="1"/>
  <c r="C970" i="37"/>
  <c r="D970" i="37"/>
  <c r="B971" i="37"/>
  <c r="C971" i="37"/>
  <c r="D971" i="37"/>
  <c r="B972" i="37"/>
  <c r="G972" i="37" s="1"/>
  <c r="C972" i="37"/>
  <c r="D972" i="37"/>
  <c r="B973" i="37"/>
  <c r="C973" i="37"/>
  <c r="D973" i="37"/>
  <c r="B974" i="37"/>
  <c r="G974" i="37" s="1"/>
  <c r="C974" i="37"/>
  <c r="D974" i="37"/>
  <c r="B975" i="37"/>
  <c r="C975" i="37"/>
  <c r="D975" i="37"/>
  <c r="B976" i="37"/>
  <c r="G976" i="37" s="1"/>
  <c r="C976" i="37"/>
  <c r="D976" i="37"/>
  <c r="B977" i="37"/>
  <c r="B978" i="37"/>
  <c r="B979" i="37"/>
  <c r="B980" i="37"/>
  <c r="C980" i="37"/>
  <c r="D980" i="37"/>
  <c r="H980" i="37" s="1"/>
  <c r="B981" i="37"/>
  <c r="C981" i="37"/>
  <c r="D981" i="37"/>
  <c r="B982" i="37"/>
  <c r="G982" i="37" s="1"/>
  <c r="C982" i="37"/>
  <c r="D982" i="37"/>
  <c r="B983" i="37"/>
  <c r="B984" i="37"/>
  <c r="B985" i="37"/>
  <c r="C985" i="37"/>
  <c r="D985" i="37"/>
  <c r="G985" i="37"/>
  <c r="B986" i="37"/>
  <c r="C986" i="37"/>
  <c r="D986" i="37"/>
  <c r="B987" i="37"/>
  <c r="C987" i="37"/>
  <c r="D987" i="37"/>
  <c r="G987" i="37" s="1"/>
  <c r="B988" i="37"/>
  <c r="C988" i="37"/>
  <c r="D988" i="37"/>
  <c r="G988" i="37" s="1"/>
  <c r="B989" i="37"/>
  <c r="C989" i="37"/>
  <c r="D989" i="37"/>
  <c r="G989" i="37" s="1"/>
  <c r="B990" i="37"/>
  <c r="B991" i="37"/>
  <c r="C991" i="37"/>
  <c r="D991" i="37"/>
  <c r="G991" i="37" s="1"/>
  <c r="B992" i="37"/>
  <c r="C992" i="37"/>
  <c r="D992" i="37"/>
  <c r="B993" i="37"/>
  <c r="C993" i="37"/>
  <c r="D993" i="37"/>
  <c r="B994" i="37"/>
  <c r="C994" i="37"/>
  <c r="H994" i="37" s="1"/>
  <c r="D994" i="37"/>
  <c r="B995" i="37"/>
  <c r="C995" i="37"/>
  <c r="D995" i="37"/>
  <c r="G995" i="37" s="1"/>
  <c r="B996" i="37"/>
  <c r="C996" i="37"/>
  <c r="D996" i="37"/>
  <c r="B997" i="37"/>
  <c r="C997" i="37"/>
  <c r="D997" i="37"/>
  <c r="B998" i="37"/>
  <c r="C998" i="37"/>
  <c r="D998" i="37"/>
  <c r="B999" i="37"/>
  <c r="C999" i="37"/>
  <c r="D999" i="37"/>
  <c r="G999" i="37" s="1"/>
  <c r="B1000" i="37"/>
  <c r="B1001" i="37"/>
  <c r="C1001" i="37"/>
  <c r="D1001" i="37"/>
  <c r="B1002" i="37"/>
  <c r="C1002" i="37"/>
  <c r="D1002" i="37"/>
  <c r="B1003" i="37"/>
  <c r="C1003" i="37"/>
  <c r="G1003" i="37" s="1"/>
  <c r="D1003" i="37"/>
  <c r="B1004" i="37"/>
  <c r="C1004" i="37"/>
  <c r="G1004" i="37" s="1"/>
  <c r="D1004" i="37"/>
  <c r="B1005" i="37"/>
  <c r="C1005" i="37"/>
  <c r="D1005" i="37"/>
  <c r="B1006" i="37"/>
  <c r="B1007" i="37"/>
  <c r="C1007" i="37"/>
  <c r="D1007" i="37"/>
  <c r="H1007" i="37" s="1"/>
  <c r="B1008" i="37"/>
  <c r="G1008" i="37" s="1"/>
  <c r="C1008" i="37"/>
  <c r="D1008" i="37"/>
  <c r="B1009" i="37"/>
  <c r="C1009" i="37"/>
  <c r="D1009" i="37"/>
  <c r="B1010" i="37"/>
  <c r="C1010" i="37"/>
  <c r="D1010" i="37"/>
  <c r="B1011" i="37"/>
  <c r="C1011" i="37"/>
  <c r="D1011" i="37"/>
  <c r="H1011" i="37" s="1"/>
  <c r="B1012" i="37"/>
  <c r="B1013" i="37"/>
  <c r="C1013" i="37"/>
  <c r="D1013" i="37"/>
  <c r="H1013" i="37" s="1"/>
  <c r="B1014" i="37"/>
  <c r="C1014" i="37"/>
  <c r="D1014" i="37"/>
  <c r="G1014" i="37"/>
  <c r="B1015" i="37"/>
  <c r="C1015" i="37"/>
  <c r="D1015" i="37"/>
  <c r="G1015" i="37"/>
  <c r="B1016" i="37"/>
  <c r="B1017" i="37"/>
  <c r="C1017" i="37"/>
  <c r="D1017" i="37"/>
  <c r="G1017" i="37" s="1"/>
  <c r="B1018" i="37"/>
  <c r="C1018" i="37"/>
  <c r="D1018" i="37"/>
  <c r="B1019" i="37"/>
  <c r="C1019" i="37"/>
  <c r="D1019" i="37"/>
  <c r="B1020" i="37"/>
  <c r="C1020" i="37"/>
  <c r="H1020" i="37" s="1"/>
  <c r="D1020" i="37"/>
  <c r="B1021" i="37"/>
  <c r="C1021" i="37"/>
  <c r="D1021" i="37"/>
  <c r="G1021" i="37" s="1"/>
  <c r="B1022" i="37"/>
  <c r="C1022" i="37"/>
  <c r="D1022" i="37"/>
  <c r="B1023" i="37"/>
  <c r="B1024" i="37"/>
  <c r="C1024" i="37"/>
  <c r="D1024" i="37"/>
  <c r="G1024" i="37"/>
  <c r="B1025" i="37"/>
  <c r="C1025" i="37"/>
  <c r="D1025" i="37"/>
  <c r="G1025" i="37"/>
  <c r="B1026" i="37"/>
  <c r="C1026" i="37"/>
  <c r="D1026" i="37"/>
  <c r="H1026" i="37" s="1"/>
  <c r="G1026" i="37"/>
  <c r="B1027" i="37"/>
  <c r="B1028" i="37"/>
  <c r="C1028" i="37"/>
  <c r="D1028" i="37"/>
  <c r="H1028" i="37" s="1"/>
  <c r="B1029" i="37"/>
  <c r="G1029" i="37" s="1"/>
  <c r="C1029" i="37"/>
  <c r="D1029" i="37"/>
  <c r="B1030" i="37"/>
  <c r="G1030" i="37" s="1"/>
  <c r="C1030" i="37"/>
  <c r="D1030" i="37"/>
  <c r="B1031" i="37"/>
  <c r="C1031" i="37"/>
  <c r="D1031" i="37"/>
  <c r="B1032" i="37"/>
  <c r="C1032" i="37"/>
  <c r="D1032" i="37"/>
  <c r="B1033" i="37"/>
  <c r="C1033" i="37"/>
  <c r="D1033" i="37"/>
  <c r="B1034" i="37"/>
  <c r="B1035" i="37"/>
  <c r="C1035" i="37"/>
  <c r="G1035" i="37" s="1"/>
  <c r="D1035" i="37"/>
  <c r="B1036" i="37"/>
  <c r="C1036" i="37"/>
  <c r="G1036" i="37" s="1"/>
  <c r="D1036" i="37"/>
  <c r="B1037" i="37"/>
  <c r="C1037" i="37"/>
  <c r="G1037" i="37" s="1"/>
  <c r="D1037" i="37"/>
  <c r="B1038" i="37"/>
  <c r="C1038" i="37"/>
  <c r="D1038" i="37"/>
  <c r="G1038" i="37"/>
  <c r="B1039" i="37"/>
  <c r="B1040" i="37"/>
  <c r="B1041" i="37"/>
  <c r="B1042" i="37"/>
  <c r="C1042" i="37"/>
  <c r="D1042" i="37"/>
  <c r="B1043" i="37"/>
  <c r="C1043" i="37"/>
  <c r="D1043" i="37"/>
  <c r="B1044" i="37"/>
  <c r="C1044" i="37"/>
  <c r="H1044" i="37" s="1"/>
  <c r="D1044" i="37"/>
  <c r="B1045" i="37"/>
  <c r="C1045" i="37"/>
  <c r="D1045" i="37"/>
  <c r="B1046" i="37"/>
  <c r="C1046" i="37"/>
  <c r="D1046" i="37"/>
  <c r="B1047" i="37"/>
  <c r="C1047" i="37"/>
  <c r="D1047" i="37"/>
  <c r="B1048" i="37"/>
  <c r="C1048" i="37"/>
  <c r="D1048" i="37"/>
  <c r="G1048" i="37" s="1"/>
  <c r="B1049" i="37"/>
  <c r="B1050" i="37"/>
  <c r="B1051" i="37"/>
  <c r="C1051" i="37"/>
  <c r="D1051" i="37"/>
  <c r="B1052" i="37"/>
  <c r="C1052" i="37"/>
  <c r="D1052" i="37"/>
  <c r="G1052" i="37" s="1"/>
  <c r="B1053" i="37"/>
  <c r="C1053" i="37"/>
  <c r="D1053" i="37"/>
  <c r="B1054" i="37"/>
  <c r="C1054" i="37"/>
  <c r="D1054" i="37"/>
  <c r="B1055" i="37"/>
  <c r="C1055" i="37"/>
  <c r="D1055" i="37"/>
  <c r="B1056" i="37"/>
  <c r="C1056" i="37"/>
  <c r="D1056" i="37"/>
  <c r="G1056" i="37" s="1"/>
  <c r="B1057" i="37"/>
  <c r="B1058" i="37"/>
  <c r="B1059" i="37"/>
  <c r="C1059" i="37"/>
  <c r="D1059" i="37"/>
  <c r="B1060" i="37"/>
  <c r="C1060" i="37"/>
  <c r="D1060" i="37"/>
  <c r="B1061" i="37"/>
  <c r="C1061" i="37"/>
  <c r="D1061" i="37"/>
  <c r="G1061" i="37" s="1"/>
  <c r="B1062" i="37"/>
  <c r="C1062" i="37"/>
  <c r="D1062" i="37"/>
  <c r="B1063" i="37"/>
  <c r="C1063" i="37"/>
  <c r="D1063" i="37"/>
  <c r="B1064" i="37"/>
  <c r="C1064" i="37"/>
  <c r="D1064" i="37"/>
  <c r="B1065" i="37"/>
  <c r="C1065" i="37"/>
  <c r="D1065" i="37"/>
  <c r="G1065" i="37" s="1"/>
  <c r="B1066" i="37"/>
  <c r="C1066" i="37"/>
  <c r="D1066" i="37"/>
  <c r="B1067" i="37"/>
  <c r="C1067" i="37"/>
  <c r="D1067" i="37"/>
  <c r="B1068" i="37"/>
  <c r="C1068" i="37"/>
  <c r="D1068" i="37"/>
  <c r="B1069" i="37"/>
  <c r="C1069" i="37"/>
  <c r="D1069" i="37"/>
  <c r="G1069" i="37" s="1"/>
  <c r="B1070" i="37"/>
  <c r="C1070" i="37"/>
  <c r="D1070" i="37"/>
  <c r="B1071" i="37"/>
  <c r="C1071" i="37"/>
  <c r="D1071" i="37"/>
  <c r="B1072" i="37"/>
  <c r="C1072" i="37"/>
  <c r="D1072" i="37"/>
  <c r="B1073" i="37"/>
  <c r="C1073" i="37"/>
  <c r="D1073" i="37"/>
  <c r="G1073" i="37" s="1"/>
  <c r="B1074" i="37"/>
  <c r="C1074" i="37"/>
  <c r="D1074" i="37"/>
  <c r="B1075" i="37"/>
  <c r="C1075" i="37"/>
  <c r="D1075" i="37"/>
  <c r="B1076" i="37"/>
  <c r="B1077" i="37"/>
  <c r="G1077" i="37" s="1"/>
  <c r="C1077" i="37"/>
  <c r="D1077" i="37"/>
  <c r="B1078" i="37"/>
  <c r="C1078" i="37"/>
  <c r="D1078" i="37"/>
  <c r="B1079" i="37"/>
  <c r="C1079" i="37"/>
  <c r="D1079" i="37"/>
  <c r="B1080" i="37"/>
  <c r="G1080" i="37" s="1"/>
  <c r="C1080" i="37"/>
  <c r="D1080" i="37"/>
  <c r="B1081" i="37"/>
  <c r="G1081" i="37" s="1"/>
  <c r="C1081" i="37"/>
  <c r="D1081" i="37"/>
  <c r="B1082" i="37"/>
  <c r="C1082" i="37"/>
  <c r="D1082" i="37"/>
  <c r="B1083" i="37"/>
  <c r="C1083" i="37"/>
  <c r="D1083" i="37"/>
  <c r="B1084" i="37"/>
  <c r="G1084" i="37" s="1"/>
  <c r="C1084" i="37"/>
  <c r="D1084" i="37"/>
  <c r="B1085" i="37"/>
  <c r="G1085" i="37" s="1"/>
  <c r="C1085" i="37"/>
  <c r="D1085" i="37"/>
  <c r="B1086" i="37"/>
  <c r="C1086" i="37"/>
  <c r="D1086" i="37"/>
  <c r="B1087" i="37"/>
  <c r="C1087" i="37"/>
  <c r="D1087" i="37"/>
  <c r="B1088" i="37"/>
  <c r="B1089" i="37"/>
  <c r="B1090" i="37"/>
  <c r="C1090" i="37"/>
  <c r="D1090" i="37"/>
  <c r="B1091" i="37"/>
  <c r="C1091" i="37"/>
  <c r="D1091" i="37"/>
  <c r="B1092" i="37"/>
  <c r="G1092" i="37" s="1"/>
  <c r="C1092" i="37"/>
  <c r="D1092" i="37"/>
  <c r="B1093" i="37"/>
  <c r="C1093" i="37"/>
  <c r="D1093" i="37"/>
  <c r="B1094" i="37"/>
  <c r="C1094" i="37"/>
  <c r="D1094" i="37"/>
  <c r="B1095" i="37"/>
  <c r="C1095" i="37"/>
  <c r="D1095" i="37"/>
  <c r="B1096" i="37"/>
  <c r="B1097" i="37"/>
  <c r="C1097" i="37"/>
  <c r="D1097" i="37"/>
  <c r="G1097" i="37"/>
  <c r="B1098" i="37"/>
  <c r="C1098" i="37"/>
  <c r="D1098" i="37"/>
  <c r="G1098" i="37"/>
  <c r="B1099" i="37"/>
  <c r="C1099" i="37"/>
  <c r="D1099" i="37"/>
  <c r="G1099" i="37"/>
  <c r="B1100" i="37"/>
  <c r="C1100" i="37"/>
  <c r="D1100" i="37"/>
  <c r="G1100" i="37"/>
  <c r="B1101" i="37"/>
  <c r="C1101" i="37"/>
  <c r="D1101" i="37"/>
  <c r="G1101" i="37"/>
  <c r="B1102" i="37"/>
  <c r="C1102" i="37"/>
  <c r="D1102" i="37"/>
  <c r="G1102" i="37"/>
  <c r="B1103" i="37"/>
  <c r="C1103" i="37"/>
  <c r="D1103" i="37"/>
  <c r="G1103" i="37"/>
  <c r="B1104" i="37"/>
  <c r="B1105" i="37"/>
  <c r="B1106" i="37"/>
  <c r="C1106" i="37"/>
  <c r="D1106" i="37"/>
  <c r="B1107" i="37"/>
  <c r="C1107" i="37"/>
  <c r="D1107" i="37"/>
  <c r="G1107" i="37" s="1"/>
  <c r="B1108" i="37"/>
  <c r="C1108" i="37"/>
  <c r="D1108" i="37"/>
  <c r="B1109" i="37"/>
  <c r="C1109" i="37"/>
  <c r="D1109" i="37"/>
  <c r="B1110" i="37"/>
  <c r="C1110" i="37"/>
  <c r="D1110" i="37"/>
  <c r="B1111" i="37"/>
  <c r="C1111" i="37"/>
  <c r="D1111" i="37"/>
  <c r="G1111" i="37" s="1"/>
  <c r="B1112" i="37"/>
  <c r="B1113" i="37"/>
  <c r="C1113" i="37"/>
  <c r="D1113" i="37"/>
  <c r="B1114" i="37"/>
  <c r="C1114" i="37"/>
  <c r="D1114" i="37"/>
  <c r="B1115" i="37"/>
  <c r="G1115" i="37" s="1"/>
  <c r="C1115" i="37"/>
  <c r="D1115" i="37"/>
  <c r="B1116" i="37"/>
  <c r="B1117" i="37"/>
  <c r="C1117" i="37"/>
  <c r="G1117" i="37" s="1"/>
  <c r="D1117" i="37"/>
  <c r="B1118" i="37"/>
  <c r="C1118" i="37"/>
  <c r="G1118" i="37" s="1"/>
  <c r="D1118" i="37"/>
  <c r="B1119" i="37"/>
  <c r="B1120" i="37"/>
  <c r="G1120" i="37" s="1"/>
  <c r="C1120" i="37"/>
  <c r="D1120" i="37"/>
  <c r="B1121" i="37"/>
  <c r="C1121" i="37"/>
  <c r="D1121" i="37"/>
  <c r="B1122" i="37"/>
  <c r="C1122" i="37"/>
  <c r="D1122" i="37"/>
  <c r="B1123" i="37"/>
  <c r="C1123" i="37"/>
  <c r="D1123" i="37"/>
  <c r="B1124" i="37"/>
  <c r="G1124" i="37" s="1"/>
  <c r="C1124" i="37"/>
  <c r="D1124" i="37"/>
  <c r="B1125" i="37"/>
  <c r="C1125" i="37"/>
  <c r="D1125" i="37"/>
  <c r="B1126" i="37"/>
  <c r="C1126" i="37"/>
  <c r="D1126" i="37"/>
  <c r="B1127" i="37"/>
  <c r="C1127" i="37"/>
  <c r="D1127" i="37"/>
  <c r="B1128" i="37"/>
  <c r="C1128" i="37"/>
  <c r="D1128" i="37"/>
  <c r="B1129" i="37"/>
  <c r="C1129" i="37"/>
  <c r="G1129" i="37" s="1"/>
  <c r="D1129" i="37"/>
  <c r="B1130" i="37"/>
  <c r="C1130" i="37"/>
  <c r="D1130" i="37"/>
  <c r="B1131" i="37"/>
  <c r="C1131" i="37"/>
  <c r="G1131" i="37" s="1"/>
  <c r="D1131" i="37"/>
  <c r="B1132" i="37"/>
  <c r="C1132" i="37"/>
  <c r="D1132" i="37"/>
  <c r="B1133" i="37"/>
  <c r="C1133" i="37"/>
  <c r="G1133" i="37" s="1"/>
  <c r="D1133" i="37"/>
  <c r="B1134" i="37"/>
  <c r="B1135" i="37"/>
  <c r="C1135" i="37"/>
  <c r="G1135" i="37" s="1"/>
  <c r="D1135" i="37"/>
  <c r="B1136" i="37"/>
  <c r="C1136" i="37"/>
  <c r="G1136" i="37" s="1"/>
  <c r="D1136" i="37"/>
  <c r="B1137" i="37"/>
  <c r="C1137" i="37"/>
  <c r="G1137" i="37" s="1"/>
  <c r="D1137" i="37"/>
  <c r="B1138" i="37"/>
  <c r="B1139" i="37"/>
  <c r="B1140" i="37"/>
  <c r="B1141" i="37"/>
  <c r="C1141" i="37"/>
  <c r="D1141" i="37"/>
  <c r="B1142" i="37"/>
  <c r="C1142" i="37"/>
  <c r="D1142" i="37"/>
  <c r="H1142" i="37" s="1"/>
  <c r="B1143" i="37"/>
  <c r="B1144" i="37"/>
  <c r="C1144" i="37"/>
  <c r="D1144" i="37"/>
  <c r="G1144" i="37"/>
  <c r="B1145" i="37"/>
  <c r="C1145" i="37"/>
  <c r="D1145" i="37"/>
  <c r="G1145" i="37"/>
  <c r="B1146" i="37"/>
  <c r="C1146" i="37"/>
  <c r="D1146" i="37"/>
  <c r="B1147" i="37"/>
  <c r="C1147" i="37"/>
  <c r="D1147" i="37"/>
  <c r="G1147" i="37"/>
  <c r="B1148" i="37"/>
  <c r="C1148" i="37"/>
  <c r="D1148" i="37"/>
  <c r="G1148" i="37"/>
  <c r="B1149" i="37"/>
  <c r="C1149" i="37"/>
  <c r="D1149" i="37"/>
  <c r="G1149" i="37"/>
  <c r="B1150" i="37"/>
  <c r="C1150" i="37"/>
  <c r="D1150" i="37"/>
  <c r="G1150" i="37"/>
  <c r="B1151" i="37"/>
  <c r="C1151" i="37"/>
  <c r="D1151" i="37"/>
  <c r="G1151" i="37"/>
  <c r="B1152" i="37"/>
  <c r="B1153" i="37"/>
  <c r="B1154" i="37"/>
  <c r="C1154" i="37"/>
  <c r="D1154" i="37"/>
  <c r="B1155" i="37"/>
  <c r="C1155" i="37"/>
  <c r="D1155" i="37"/>
  <c r="B1156" i="37"/>
  <c r="C1156" i="37"/>
  <c r="G1156" i="37" s="1"/>
  <c r="D1156" i="37"/>
  <c r="B1157" i="37"/>
  <c r="C1157" i="37"/>
  <c r="D1157" i="37"/>
  <c r="B1158" i="37"/>
  <c r="C1158" i="37"/>
  <c r="D1158" i="37"/>
  <c r="B1159" i="37"/>
  <c r="C1159" i="37"/>
  <c r="D1159" i="37"/>
  <c r="B1160" i="37"/>
  <c r="B1161" i="37"/>
  <c r="C1161" i="37"/>
  <c r="D1161" i="37"/>
  <c r="B1162" i="37"/>
  <c r="C1162" i="37"/>
  <c r="G1162" i="37" s="1"/>
  <c r="D1162" i="37"/>
  <c r="B1163" i="37"/>
  <c r="C1163" i="37"/>
  <c r="D1163" i="37"/>
  <c r="B1164" i="37"/>
  <c r="C1164" i="37"/>
  <c r="G1164" i="37" s="1"/>
  <c r="D1164" i="37"/>
  <c r="B1165" i="37"/>
  <c r="C1165" i="37"/>
  <c r="D1165" i="37"/>
  <c r="B1166" i="37"/>
  <c r="C1166" i="37"/>
  <c r="G1166" i="37" s="1"/>
  <c r="D1166" i="37"/>
  <c r="B1167" i="37"/>
  <c r="C1167" i="37"/>
  <c r="D1167" i="37"/>
  <c r="B1168" i="37"/>
  <c r="B1169" i="37"/>
  <c r="B1170" i="37"/>
  <c r="C1170" i="37"/>
  <c r="D1170" i="37"/>
  <c r="G1170" i="37"/>
  <c r="B1171" i="37"/>
  <c r="C1171" i="37"/>
  <c r="D1171" i="37"/>
  <c r="G1171" i="37"/>
  <c r="B1172" i="37"/>
  <c r="C1172" i="37"/>
  <c r="D1172" i="37"/>
  <c r="G1172" i="37"/>
  <c r="B1173" i="37"/>
  <c r="C1173" i="37"/>
  <c r="D1173" i="37"/>
  <c r="G1173" i="37"/>
  <c r="B1174" i="37"/>
  <c r="C1174" i="37"/>
  <c r="D1174" i="37"/>
  <c r="G1174" i="37"/>
  <c r="B1175" i="37"/>
  <c r="C1175" i="37"/>
  <c r="D1175" i="37"/>
  <c r="G1175" i="37"/>
  <c r="B1176" i="37"/>
  <c r="C1176" i="37"/>
  <c r="D1176" i="37"/>
  <c r="G1176" i="37"/>
  <c r="B1177" i="37"/>
  <c r="C1177" i="37"/>
  <c r="D1177" i="37"/>
  <c r="G1177" i="37"/>
  <c r="B1178" i="37"/>
  <c r="C1178" i="37"/>
  <c r="D1178" i="37"/>
  <c r="G1178" i="37"/>
  <c r="B1179" i="37"/>
  <c r="C1179" i="37"/>
  <c r="D1179" i="37"/>
  <c r="G1179" i="37"/>
  <c r="B1180" i="37"/>
  <c r="C1180" i="37"/>
  <c r="D1180" i="37"/>
  <c r="G1180" i="37"/>
  <c r="B1181" i="37"/>
  <c r="C1181" i="37"/>
  <c r="D1181" i="37"/>
  <c r="G1181" i="37"/>
  <c r="B1182" i="37"/>
  <c r="C1182" i="37"/>
  <c r="D1182" i="37"/>
  <c r="G1182" i="37"/>
  <c r="B1183" i="37"/>
  <c r="C1183" i="37"/>
  <c r="D1183" i="37"/>
  <c r="G1183" i="37"/>
  <c r="B1184" i="37"/>
  <c r="C1184" i="37"/>
  <c r="D1184" i="37"/>
  <c r="G1184" i="37"/>
  <c r="B1185" i="37"/>
  <c r="C1185" i="37"/>
  <c r="D1185" i="37"/>
  <c r="G1185" i="37"/>
  <c r="B1186" i="37"/>
  <c r="B1187" i="37"/>
  <c r="C1187" i="37"/>
  <c r="D1187" i="37"/>
  <c r="B1188" i="37"/>
  <c r="C1188" i="37"/>
  <c r="D1188" i="37"/>
  <c r="B1189" i="37"/>
  <c r="C1189" i="37"/>
  <c r="D1189" i="37"/>
  <c r="B1190" i="37"/>
  <c r="C1190" i="37"/>
  <c r="D1190" i="37"/>
  <c r="B1191" i="37"/>
  <c r="C1191" i="37"/>
  <c r="D1191" i="37"/>
  <c r="H1191" i="37" s="1"/>
  <c r="B1192" i="37"/>
  <c r="C1192" i="37"/>
  <c r="D1192" i="37"/>
  <c r="B1193" i="37"/>
  <c r="C1193" i="37"/>
  <c r="D1193" i="37"/>
  <c r="B1194" i="37"/>
  <c r="C1194" i="37"/>
  <c r="D1194" i="37"/>
  <c r="B1195" i="37"/>
  <c r="C1195" i="37"/>
  <c r="D1195" i="37"/>
  <c r="H1195" i="37" s="1"/>
  <c r="B1196" i="37"/>
  <c r="B1197" i="37"/>
  <c r="C1197" i="37"/>
  <c r="D1197" i="37"/>
  <c r="H1197" i="37" s="1"/>
  <c r="B1198" i="37"/>
  <c r="C1198" i="37"/>
  <c r="G1198" i="37" s="1"/>
  <c r="D1198" i="37"/>
  <c r="B1199" i="37"/>
  <c r="B1200" i="37"/>
  <c r="B1201" i="37"/>
  <c r="B1202" i="37"/>
  <c r="C1202" i="37"/>
  <c r="D1202" i="37"/>
  <c r="B1203" i="37"/>
  <c r="C1203" i="37"/>
  <c r="D1203" i="37"/>
  <c r="H1203" i="37" s="1"/>
  <c r="B1204" i="37"/>
  <c r="B1205" i="37"/>
  <c r="C1205" i="37"/>
  <c r="D1205" i="37"/>
  <c r="H1205" i="37" s="1"/>
  <c r="B1206" i="37"/>
  <c r="C1206" i="37"/>
  <c r="G1206" i="37" s="1"/>
  <c r="D1206" i="37"/>
  <c r="B1207" i="37"/>
  <c r="C1207" i="37"/>
  <c r="D1207" i="37"/>
  <c r="B1208" i="37"/>
  <c r="B1209" i="37"/>
  <c r="G1209" i="37" s="1"/>
  <c r="C1209" i="37"/>
  <c r="D1209" i="37"/>
  <c r="B1210" i="37"/>
  <c r="C1210" i="37"/>
  <c r="H1210" i="37" s="1"/>
  <c r="D1210" i="37"/>
  <c r="B1211" i="37"/>
  <c r="C1211" i="37"/>
  <c r="D1211" i="37"/>
  <c r="H1211" i="37" s="1"/>
  <c r="B1212" i="37"/>
  <c r="B1213" i="37"/>
  <c r="G1213" i="37" s="1"/>
  <c r="C1213" i="37"/>
  <c r="D1213" i="37"/>
  <c r="B1214" i="37"/>
  <c r="G1214" i="37" s="1"/>
  <c r="C1214" i="37"/>
  <c r="D1214" i="37"/>
  <c r="B1215" i="37"/>
  <c r="G1215" i="37" s="1"/>
  <c r="C1215" i="37"/>
  <c r="D1215" i="37"/>
  <c r="B1216" i="37"/>
  <c r="C1216" i="37"/>
  <c r="H1216" i="37" s="1"/>
  <c r="D1216" i="37"/>
  <c r="B1217" i="37"/>
  <c r="G1217" i="37" s="1"/>
  <c r="C1217" i="37"/>
  <c r="D1217" i="37"/>
  <c r="B1218" i="37"/>
  <c r="G1218" i="37" s="1"/>
  <c r="C1218" i="37"/>
  <c r="D1218" i="37"/>
  <c r="B1219" i="37"/>
  <c r="B1220" i="37"/>
  <c r="B1221" i="37"/>
  <c r="C1221" i="37"/>
  <c r="D1221" i="37"/>
  <c r="H1221" i="37" s="1"/>
  <c r="B1222" i="37"/>
  <c r="C1222" i="37"/>
  <c r="D1222" i="37"/>
  <c r="B1223" i="37"/>
  <c r="C1223" i="37"/>
  <c r="D1223" i="37"/>
  <c r="B1224" i="37"/>
  <c r="C1224" i="37"/>
  <c r="D1224" i="37"/>
  <c r="B1225" i="37"/>
  <c r="C1225" i="37"/>
  <c r="D1225" i="37"/>
  <c r="H1225" i="37" s="1"/>
  <c r="B1226" i="37"/>
  <c r="C1226" i="37"/>
  <c r="D1226" i="37"/>
  <c r="B1227" i="37"/>
  <c r="C1227" i="37"/>
  <c r="D1227" i="37"/>
  <c r="B1228" i="37"/>
  <c r="C1228" i="37"/>
  <c r="D1228" i="37"/>
  <c r="B1229" i="37"/>
  <c r="C1229" i="37"/>
  <c r="D1229" i="37"/>
  <c r="H1229" i="37" s="1"/>
  <c r="B1230" i="37"/>
  <c r="C1230" i="37"/>
  <c r="D1230" i="37"/>
  <c r="B1231" i="37"/>
  <c r="C1231" i="37"/>
  <c r="D1231" i="37"/>
  <c r="B1232" i="37"/>
  <c r="C1232" i="37"/>
  <c r="D1232" i="37"/>
  <c r="B1233" i="37"/>
  <c r="C1233" i="37"/>
  <c r="D1233" i="37"/>
  <c r="H1233" i="37" s="1"/>
  <c r="B1234" i="37"/>
  <c r="C1234" i="37"/>
  <c r="D1234" i="37"/>
  <c r="B1235" i="37"/>
  <c r="C1235" i="37"/>
  <c r="D1235" i="37"/>
  <c r="B1236" i="37"/>
  <c r="C1236" i="37"/>
  <c r="D1236" i="37"/>
  <c r="B1237" i="37"/>
  <c r="C1237" i="37"/>
  <c r="D1237" i="37"/>
  <c r="H1237" i="37" s="1"/>
  <c r="B1238" i="37"/>
  <c r="C1238" i="37"/>
  <c r="D1238" i="37"/>
  <c r="B1239" i="37"/>
  <c r="C1239" i="37"/>
  <c r="D1239" i="37"/>
  <c r="B1240" i="37"/>
  <c r="C1240" i="37"/>
  <c r="D1240" i="37"/>
  <c r="B1241" i="37"/>
  <c r="C1241" i="37"/>
  <c r="D1241" i="37"/>
  <c r="H1241" i="37" s="1"/>
  <c r="B1242" i="37"/>
  <c r="C1242" i="37"/>
  <c r="D1242" i="37"/>
  <c r="B1243" i="37"/>
  <c r="C1243" i="37"/>
  <c r="D1243" i="37"/>
  <c r="B1244" i="37"/>
  <c r="C1244" i="37"/>
  <c r="D1244" i="37"/>
  <c r="B1245" i="37"/>
  <c r="C1245" i="37"/>
  <c r="D1245" i="37"/>
  <c r="H1245" i="37" s="1"/>
  <c r="B1246" i="37"/>
  <c r="C1246" i="37"/>
  <c r="D1246" i="37"/>
  <c r="B1247" i="37"/>
  <c r="C1247" i="37"/>
  <c r="D1247" i="37"/>
  <c r="B1248" i="37"/>
  <c r="C1248" i="37"/>
  <c r="D1248" i="37"/>
  <c r="B1249" i="37"/>
  <c r="C1249" i="37"/>
  <c r="D1249" i="37"/>
  <c r="H1249" i="37" s="1"/>
  <c r="B1250" i="37"/>
  <c r="C1250" i="37"/>
  <c r="D1250" i="37"/>
  <c r="B1251" i="37"/>
  <c r="C1251" i="37"/>
  <c r="D1251" i="37"/>
  <c r="B1252" i="37"/>
  <c r="C1252" i="37"/>
  <c r="D1252" i="37"/>
  <c r="B1253" i="37"/>
  <c r="C1253" i="37"/>
  <c r="D1253" i="37"/>
  <c r="H1253" i="37" s="1"/>
  <c r="B1254" i="37"/>
  <c r="C1254" i="37"/>
  <c r="D1254" i="37"/>
  <c r="B1255" i="37"/>
  <c r="C1255" i="37"/>
  <c r="D1255" i="37"/>
  <c r="B1256" i="37"/>
  <c r="C1256" i="37"/>
  <c r="D1256" i="37"/>
  <c r="B1257" i="37"/>
  <c r="C1257" i="37"/>
  <c r="D1257" i="37"/>
  <c r="H1257" i="37" s="1"/>
  <c r="B1258" i="37"/>
  <c r="C1258" i="37"/>
  <c r="D1258" i="37"/>
  <c r="B1259" i="37"/>
  <c r="C1259" i="37"/>
  <c r="D1259" i="37"/>
  <c r="B1260" i="37"/>
  <c r="C1260" i="37"/>
  <c r="D1260" i="37"/>
  <c r="B1261" i="37"/>
  <c r="C1261" i="37"/>
  <c r="D1261" i="37"/>
  <c r="H1261" i="37" s="1"/>
  <c r="B1262" i="37"/>
  <c r="C1262" i="37"/>
  <c r="D1262" i="37"/>
  <c r="B1263" i="37"/>
  <c r="C1263" i="37"/>
  <c r="D1263" i="37"/>
  <c r="B1264" i="37"/>
  <c r="C1264" i="37"/>
  <c r="D1264" i="37"/>
  <c r="B1265" i="37"/>
  <c r="C1265" i="37"/>
  <c r="D1265" i="37"/>
  <c r="H1265" i="37" s="1"/>
  <c r="B1266" i="37"/>
  <c r="C1266" i="37"/>
  <c r="D1266" i="37"/>
  <c r="B1267" i="37"/>
  <c r="C1267" i="37"/>
  <c r="D1267" i="37"/>
  <c r="B1268" i="37"/>
  <c r="C1268" i="37"/>
  <c r="D1268" i="37"/>
  <c r="B1269" i="37"/>
  <c r="C1269" i="37"/>
  <c r="D1269" i="37"/>
  <c r="H1269" i="37" s="1"/>
  <c r="B1270" i="37"/>
  <c r="C1270" i="37"/>
  <c r="D1270" i="37"/>
  <c r="B1271" i="37"/>
  <c r="C1271" i="37"/>
  <c r="D1271" i="37"/>
  <c r="B1272" i="37"/>
  <c r="C1272" i="37"/>
  <c r="D1272" i="37"/>
  <c r="B1273" i="37"/>
  <c r="C1273" i="37"/>
  <c r="D1273" i="37"/>
  <c r="H1273" i="37" s="1"/>
  <c r="B1274" i="37"/>
  <c r="C1274" i="37"/>
  <c r="D1274" i="37"/>
  <c r="B1275" i="37"/>
  <c r="C1275" i="37"/>
  <c r="D1275" i="37"/>
  <c r="B1276" i="37"/>
  <c r="C1276" i="37"/>
  <c r="D1276" i="37"/>
  <c r="B1277" i="37"/>
  <c r="C1277" i="37"/>
  <c r="D1277" i="37"/>
  <c r="H1277" i="37" s="1"/>
  <c r="B1278" i="37"/>
  <c r="C1278" i="37"/>
  <c r="D1278" i="37"/>
  <c r="B1279" i="37"/>
  <c r="C1279" i="37"/>
  <c r="D1279" i="37"/>
  <c r="B1280" i="37"/>
  <c r="C1280" i="37"/>
  <c r="D1280" i="37"/>
  <c r="B1281" i="37"/>
  <c r="C1281" i="37"/>
  <c r="D1281" i="37"/>
  <c r="H1281" i="37" s="1"/>
  <c r="B1282" i="37"/>
  <c r="C1282" i="37"/>
  <c r="D1282" i="37"/>
  <c r="B1283" i="37"/>
  <c r="C1283" i="37"/>
  <c r="D1283" i="37"/>
  <c r="B1284" i="37"/>
  <c r="C1284" i="37"/>
  <c r="D1284" i="37"/>
  <c r="B1285" i="37"/>
  <c r="C1285" i="37"/>
  <c r="D1285" i="37"/>
  <c r="H1285" i="37" s="1"/>
  <c r="B1286" i="37"/>
  <c r="C1286" i="37"/>
  <c r="D1286" i="37"/>
  <c r="B1287" i="37"/>
  <c r="B1288" i="37"/>
  <c r="B1289" i="37"/>
  <c r="C1289" i="37"/>
  <c r="D1289" i="37"/>
  <c r="H1289" i="37" s="1"/>
  <c r="B1290" i="37"/>
  <c r="G1290" i="37" s="1"/>
  <c r="C1290" i="37"/>
  <c r="D1290" i="37"/>
  <c r="B1291" i="37"/>
  <c r="G1291" i="37" s="1"/>
  <c r="C1291" i="37"/>
  <c r="D1291" i="37"/>
  <c r="B1292" i="37"/>
  <c r="B1293" i="37"/>
  <c r="C1293" i="37"/>
  <c r="D1293" i="37"/>
  <c r="B1294" i="37"/>
  <c r="C1294" i="37"/>
  <c r="H1294" i="37" s="1"/>
  <c r="D1294" i="37"/>
  <c r="B1295" i="37"/>
  <c r="B1296" i="37"/>
  <c r="C1296" i="37"/>
  <c r="D1296" i="37"/>
  <c r="B1297" i="37"/>
  <c r="C1297" i="37"/>
  <c r="D1297" i="37"/>
  <c r="H1297" i="37" s="1"/>
  <c r="B1298" i="37"/>
  <c r="C1298" i="37"/>
  <c r="D1298" i="37"/>
  <c r="B1299" i="37"/>
  <c r="C1299" i="37"/>
  <c r="D1299" i="37"/>
  <c r="B1300" i="37"/>
  <c r="C1300" i="37"/>
  <c r="D1300" i="37"/>
  <c r="B1301" i="37"/>
  <c r="C1301" i="37"/>
  <c r="D1301" i="37"/>
  <c r="H1301" i="37" s="1"/>
  <c r="B1302" i="37"/>
  <c r="C1302" i="37"/>
  <c r="D1302" i="37"/>
  <c r="B1303" i="37"/>
  <c r="C1303" i="37"/>
  <c r="D1303" i="37"/>
  <c r="B1304" i="37"/>
  <c r="B1305" i="37"/>
  <c r="G1305" i="37" s="1"/>
  <c r="C1305" i="37"/>
  <c r="D1305" i="37"/>
  <c r="B1306" i="37"/>
  <c r="G1306" i="37" s="1"/>
  <c r="C1306" i="37"/>
  <c r="D1306" i="37"/>
  <c r="B1307" i="37"/>
  <c r="G1307" i="37" s="1"/>
  <c r="C1307" i="37"/>
  <c r="D1307" i="37"/>
  <c r="B1308" i="37"/>
  <c r="G1308" i="37" s="1"/>
  <c r="C1308" i="37"/>
  <c r="D1308" i="37"/>
  <c r="B1309" i="37"/>
  <c r="G1309" i="37" s="1"/>
  <c r="C1309" i="37"/>
  <c r="D1309" i="37"/>
  <c r="B1310" i="37"/>
  <c r="B1311" i="37"/>
  <c r="G1311" i="37" s="1"/>
  <c r="C1311" i="37"/>
  <c r="D1311" i="37"/>
  <c r="B1312" i="37"/>
  <c r="G1312" i="37" s="1"/>
  <c r="C1312" i="37"/>
  <c r="D1312" i="37"/>
  <c r="B1313" i="37"/>
  <c r="C1313" i="37"/>
  <c r="D1313" i="37"/>
  <c r="B1314" i="37"/>
  <c r="C1314" i="37"/>
  <c r="D1314" i="37"/>
  <c r="H1314" i="37" s="1"/>
  <c r="B1315" i="37"/>
  <c r="G1315" i="37" s="1"/>
  <c r="C1315" i="37"/>
  <c r="D1315" i="37"/>
  <c r="B1316" i="37"/>
  <c r="G1316" i="37" s="1"/>
  <c r="C1316" i="37"/>
  <c r="D1316" i="37"/>
  <c r="B1317" i="37"/>
  <c r="B1318" i="37"/>
  <c r="B1319" i="37"/>
  <c r="C1319" i="37"/>
  <c r="D1319" i="37"/>
  <c r="B1320" i="37"/>
  <c r="C1320" i="37"/>
  <c r="D1320" i="37"/>
  <c r="B1321" i="37"/>
  <c r="B1322" i="37"/>
  <c r="G1322" i="37" s="1"/>
  <c r="C1322" i="37"/>
  <c r="D1322" i="37"/>
  <c r="B1323" i="37"/>
  <c r="G1323" i="37" s="1"/>
  <c r="C1323" i="37"/>
  <c r="D1323" i="37"/>
  <c r="B1324" i="37"/>
  <c r="G1324" i="37" s="1"/>
  <c r="C1324" i="37"/>
  <c r="D1324" i="37"/>
  <c r="B1325" i="37"/>
  <c r="B1326" i="37"/>
  <c r="G1326" i="37" s="1"/>
  <c r="C1326" i="37"/>
  <c r="D1326" i="37"/>
  <c r="B1327" i="37"/>
  <c r="G1327" i="37" s="1"/>
  <c r="C1327" i="37"/>
  <c r="D1327" i="37"/>
  <c r="B1328" i="37"/>
  <c r="C1328" i="37"/>
  <c r="H1328" i="37" s="1"/>
  <c r="D1328" i="37"/>
  <c r="B1329" i="37"/>
  <c r="C1329" i="37"/>
  <c r="D1329" i="37"/>
  <c r="H1329" i="37" s="1"/>
  <c r="B1330" i="37"/>
  <c r="G1330" i="37" s="1"/>
  <c r="C1330" i="37"/>
  <c r="D1330" i="37"/>
  <c r="B1331" i="37"/>
  <c r="G1331" i="37" s="1"/>
  <c r="C1331" i="37"/>
  <c r="D1331" i="37"/>
  <c r="B1332" i="37"/>
  <c r="B1333" i="37"/>
  <c r="C1333" i="37"/>
  <c r="D1333" i="37"/>
  <c r="B1334" i="37"/>
  <c r="C1334" i="37"/>
  <c r="H1334" i="37" s="1"/>
  <c r="D1334" i="37"/>
  <c r="B1335" i="37"/>
  <c r="C1335" i="37"/>
  <c r="D1335" i="37"/>
  <c r="B1336" i="37"/>
  <c r="B1337" i="37"/>
  <c r="C1337" i="37"/>
  <c r="D1337" i="37"/>
  <c r="H1337" i="37" s="1"/>
  <c r="B1338" i="37"/>
  <c r="C1338" i="37"/>
  <c r="D1338" i="37"/>
  <c r="B1339" i="37"/>
  <c r="C1339" i="37"/>
  <c r="D1339" i="37"/>
  <c r="B1340" i="37"/>
  <c r="C1340" i="37"/>
  <c r="G1340" i="37" s="1"/>
  <c r="D1340" i="37"/>
  <c r="B1341" i="37"/>
  <c r="C1341" i="37"/>
  <c r="D1341" i="37"/>
  <c r="H1341" i="37" s="1"/>
  <c r="B1342" i="37"/>
  <c r="C1342" i="37"/>
  <c r="D1342" i="37"/>
  <c r="B1343" i="37"/>
  <c r="B1344" i="37"/>
  <c r="C1344" i="37"/>
  <c r="D1344" i="37"/>
  <c r="G1344" i="37"/>
  <c r="B1345" i="37"/>
  <c r="C1345" i="37"/>
  <c r="D1345" i="37"/>
  <c r="G1345" i="37"/>
  <c r="B1346" i="37"/>
  <c r="C1346" i="37"/>
  <c r="D1346" i="37"/>
  <c r="H1346" i="37" s="1"/>
  <c r="G1346" i="37"/>
  <c r="B1347" i="37"/>
  <c r="C1347" i="37"/>
  <c r="D1347" i="37"/>
  <c r="G1347" i="37"/>
  <c r="B1348" i="37"/>
  <c r="B1349" i="37"/>
  <c r="C1349" i="37"/>
  <c r="D1349" i="37"/>
  <c r="B1350" i="37"/>
  <c r="C1350" i="37"/>
  <c r="D1350" i="37"/>
  <c r="G1350" i="37" s="1"/>
  <c r="B1351" i="37"/>
  <c r="C1351" i="37"/>
  <c r="D1351" i="37"/>
  <c r="G1351" i="37" s="1"/>
  <c r="B1352" i="37"/>
  <c r="C1352" i="37"/>
  <c r="D1352" i="37"/>
  <c r="B1353" i="37"/>
  <c r="C1353" i="37"/>
  <c r="D1353" i="37"/>
  <c r="B1354" i="37"/>
  <c r="C1354" i="37"/>
  <c r="D1354" i="37"/>
  <c r="B1355" i="37"/>
  <c r="C1355" i="37"/>
  <c r="D1355" i="37"/>
  <c r="G1355" i="37" s="1"/>
  <c r="B1356" i="37"/>
  <c r="C1356" i="37"/>
  <c r="D1356" i="37"/>
  <c r="G1356" i="37" s="1"/>
  <c r="B1357" i="37"/>
  <c r="B1358" i="37"/>
  <c r="C1358" i="37"/>
  <c r="H1358" i="37" s="1"/>
  <c r="D1358" i="37"/>
  <c r="B1359" i="37"/>
  <c r="C1359" i="37"/>
  <c r="D1359" i="37"/>
  <c r="B1360" i="37"/>
  <c r="G1360" i="37" s="1"/>
  <c r="C1360" i="37"/>
  <c r="D1360" i="37"/>
  <c r="B1361" i="37"/>
  <c r="C1361" i="37"/>
  <c r="H1361" i="37" s="1"/>
  <c r="D1361" i="37"/>
  <c r="B1362" i="37"/>
  <c r="C1362" i="37"/>
  <c r="H1362" i="37" s="1"/>
  <c r="D1362" i="37"/>
  <c r="B1363" i="37"/>
  <c r="C1363" i="37"/>
  <c r="D1363" i="37"/>
  <c r="B1364" i="37"/>
  <c r="B1365" i="37"/>
  <c r="C1365" i="37"/>
  <c r="D1365" i="37"/>
  <c r="H1365" i="37" s="1"/>
  <c r="B1366" i="37"/>
  <c r="C1366" i="37"/>
  <c r="D1366" i="37"/>
  <c r="B1367" i="37"/>
  <c r="C1367" i="37"/>
  <c r="D1367" i="37"/>
  <c r="B1368" i="37"/>
  <c r="C1368" i="37"/>
  <c r="G1368" i="37" s="1"/>
  <c r="D1368" i="37"/>
  <c r="B1369" i="37"/>
  <c r="C1369" i="37"/>
  <c r="D1369" i="37"/>
  <c r="B1370" i="37"/>
  <c r="C1370" i="37"/>
  <c r="D1370" i="37"/>
  <c r="B1371" i="37"/>
  <c r="B1372" i="37"/>
  <c r="B1373" i="37"/>
  <c r="C1373" i="37"/>
  <c r="D1373" i="37"/>
  <c r="B1374" i="37"/>
  <c r="C1374" i="37"/>
  <c r="D1374" i="37"/>
  <c r="B1375" i="37"/>
  <c r="C1375" i="37"/>
  <c r="D1375" i="37"/>
  <c r="G1375" i="37" s="1"/>
  <c r="B1376" i="37"/>
  <c r="B1377" i="37"/>
  <c r="C1377" i="37"/>
  <c r="H1377" i="37" s="1"/>
  <c r="D1377" i="37"/>
  <c r="B1378" i="37"/>
  <c r="G1378" i="37" s="1"/>
  <c r="C1378" i="37"/>
  <c r="D1378" i="37"/>
  <c r="H1378" i="37" s="1"/>
  <c r="B1379" i="37"/>
  <c r="C1379" i="37"/>
  <c r="D1379" i="37"/>
  <c r="B1380" i="37"/>
  <c r="C1380" i="37"/>
  <c r="D1380" i="37"/>
  <c r="H1380" i="37" s="1"/>
  <c r="B1381" i="37"/>
  <c r="B1382" i="37"/>
  <c r="G1382" i="37" s="1"/>
  <c r="C1382" i="37"/>
  <c r="H1382" i="37" s="1"/>
  <c r="D1382" i="37"/>
  <c r="B1383" i="37"/>
  <c r="G1383" i="37" s="1"/>
  <c r="C1383" i="37"/>
  <c r="D1383" i="37"/>
  <c r="B1384" i="37"/>
  <c r="G1384" i="37" s="1"/>
  <c r="C1384" i="37"/>
  <c r="D1384" i="37"/>
  <c r="B1385" i="37"/>
  <c r="G1385" i="37" s="1"/>
  <c r="C1385" i="37"/>
  <c r="D1385" i="37"/>
  <c r="B1386" i="37"/>
  <c r="G1386" i="37" s="1"/>
  <c r="C1386" i="37"/>
  <c r="H1386" i="37" s="1"/>
  <c r="D1386" i="37"/>
  <c r="B1387" i="37"/>
  <c r="G1387" i="37" s="1"/>
  <c r="C1387" i="37"/>
  <c r="D1387" i="37"/>
  <c r="B1388" i="37"/>
  <c r="G1388" i="37" s="1"/>
  <c r="C1388" i="37"/>
  <c r="D1388" i="37"/>
  <c r="B1389" i="37"/>
  <c r="B1390" i="37"/>
  <c r="C1390" i="37"/>
  <c r="D1390" i="37"/>
  <c r="B1391" i="37"/>
  <c r="C1391" i="37"/>
  <c r="D1391" i="37"/>
  <c r="G1391" i="37" s="1"/>
  <c r="B1392" i="37"/>
  <c r="C1392" i="37"/>
  <c r="D1392" i="37"/>
  <c r="G1392" i="37" s="1"/>
  <c r="B1393" i="37"/>
  <c r="C1393" i="37"/>
  <c r="D1393" i="37"/>
  <c r="B1394" i="37"/>
  <c r="C1394" i="37"/>
  <c r="D1394" i="37"/>
  <c r="G1394" i="37" s="1"/>
  <c r="B1395" i="37"/>
  <c r="C1395" i="37"/>
  <c r="D1395" i="37"/>
  <c r="G1395" i="37" s="1"/>
  <c r="B1396" i="37"/>
  <c r="B1397" i="37"/>
  <c r="B1398" i="37"/>
  <c r="G1398" i="37" s="1"/>
  <c r="C1398" i="37"/>
  <c r="D1398" i="37"/>
  <c r="B1399" i="37"/>
  <c r="C1399" i="37"/>
  <c r="D1399" i="37"/>
  <c r="B1400" i="37"/>
  <c r="B1401" i="37"/>
  <c r="C1401" i="37"/>
  <c r="D1401" i="37"/>
  <c r="G1401" i="37"/>
  <c r="B1402" i="37"/>
  <c r="C1402" i="37"/>
  <c r="D1402" i="37"/>
  <c r="H1402" i="37" s="1"/>
  <c r="G1402" i="37"/>
  <c r="B1403" i="37"/>
  <c r="C1403" i="37"/>
  <c r="D1403" i="37"/>
  <c r="G1403" i="37"/>
  <c r="B1404" i="37"/>
  <c r="B1405" i="37"/>
  <c r="C1405" i="37"/>
  <c r="D1405" i="37"/>
  <c r="B1406" i="37"/>
  <c r="C1406" i="37"/>
  <c r="D1406" i="37"/>
  <c r="G1406" i="37" s="1"/>
  <c r="B1407" i="37"/>
  <c r="C1407" i="37"/>
  <c r="D1407" i="37"/>
  <c r="G1407" i="37" s="1"/>
  <c r="B1408" i="37"/>
  <c r="C1408" i="37"/>
  <c r="D1408" i="37"/>
  <c r="B1409" i="37"/>
  <c r="C1409" i="37"/>
  <c r="D1409" i="37"/>
  <c r="G1409" i="37" s="1"/>
  <c r="B1410" i="37"/>
  <c r="C1410" i="37"/>
  <c r="D1410" i="37"/>
  <c r="B1411" i="37"/>
  <c r="B1412" i="37"/>
  <c r="B1413" i="37"/>
  <c r="G1413" i="37" s="1"/>
  <c r="C1413" i="37"/>
  <c r="H1413" i="37" s="1"/>
  <c r="D1413" i="37"/>
  <c r="B1414" i="37"/>
  <c r="G1414" i="37" s="1"/>
  <c r="C1414" i="37"/>
  <c r="D1414" i="37"/>
  <c r="B1415" i="37"/>
  <c r="G1415" i="37" s="1"/>
  <c r="C1415" i="37"/>
  <c r="D1415" i="37"/>
  <c r="B1416" i="37"/>
  <c r="G1416" i="37" s="1"/>
  <c r="C1416" i="37"/>
  <c r="D1416" i="37"/>
  <c r="B1417" i="37"/>
  <c r="G1417" i="37" s="1"/>
  <c r="C1417" i="37"/>
  <c r="H1417" i="37" s="1"/>
  <c r="D1417" i="37"/>
  <c r="B1418" i="37"/>
  <c r="G1418" i="37" s="1"/>
  <c r="C1418" i="37"/>
  <c r="D1418" i="37"/>
  <c r="B1419" i="37"/>
  <c r="G1419" i="37" s="1"/>
  <c r="C1419" i="37"/>
  <c r="D1419" i="37"/>
  <c r="B1420" i="37"/>
  <c r="G1420" i="37" s="1"/>
  <c r="C1420" i="37"/>
  <c r="D1420" i="37"/>
  <c r="B1421" i="37"/>
  <c r="G1421" i="37" s="1"/>
  <c r="C1421" i="37"/>
  <c r="H1421" i="37" s="1"/>
  <c r="D1421" i="37"/>
  <c r="B1422" i="37"/>
  <c r="G1422" i="37" s="1"/>
  <c r="C1422" i="37"/>
  <c r="D1422" i="37"/>
  <c r="B1423" i="37"/>
  <c r="B1424" i="37"/>
  <c r="B1425" i="37"/>
  <c r="B1426" i="37"/>
  <c r="B1427" i="37"/>
  <c r="G1427" i="37" s="1"/>
  <c r="I1427" i="37" s="1"/>
  <c r="C1427" i="37"/>
  <c r="D1427" i="37"/>
  <c r="B1428" i="37"/>
  <c r="G1428" i="37" s="1"/>
  <c r="I1428" i="37" s="1"/>
  <c r="C1428" i="37"/>
  <c r="H1428" i="37" s="1"/>
  <c r="D1428" i="37"/>
  <c r="B1429" i="37"/>
  <c r="G1429" i="37" s="1"/>
  <c r="I1429" i="37" s="1"/>
  <c r="C1429" i="37"/>
  <c r="D1429" i="37"/>
  <c r="B1430" i="37"/>
  <c r="G1430" i="37" s="1"/>
  <c r="C1430" i="37"/>
  <c r="D1430" i="37"/>
  <c r="B1431" i="37"/>
  <c r="G1431" i="37" s="1"/>
  <c r="I1431" i="37" s="1"/>
  <c r="C1431" i="37"/>
  <c r="H1431" i="37" s="1"/>
  <c r="D1431" i="37"/>
  <c r="B1432" i="37"/>
  <c r="G1432" i="37" s="1"/>
  <c r="I1432" i="37" s="1"/>
  <c r="C1432" i="37"/>
  <c r="D1432" i="37"/>
  <c r="B1433" i="37"/>
  <c r="B1434" i="37"/>
  <c r="C1434" i="37"/>
  <c r="D1434" i="37"/>
  <c r="G1434" i="37"/>
  <c r="B1435" i="37"/>
  <c r="C1435" i="37"/>
  <c r="D1435" i="37"/>
  <c r="H1435" i="37" s="1"/>
  <c r="G1435" i="37"/>
  <c r="I1435" i="37" s="1"/>
  <c r="B1436" i="37"/>
  <c r="C1436" i="37"/>
  <c r="D1436" i="37"/>
  <c r="G1436" i="37"/>
  <c r="I1436" i="37" s="1"/>
  <c r="B1437" i="37"/>
  <c r="C1437" i="37"/>
  <c r="D1437" i="37"/>
  <c r="G1437" i="37"/>
  <c r="I1437" i="37" s="1"/>
  <c r="B1438" i="37"/>
  <c r="C1438" i="37"/>
  <c r="D1438" i="37"/>
  <c r="G1438" i="37"/>
  <c r="I1438" i="37" s="1"/>
  <c r="B1439" i="37"/>
  <c r="C1439" i="37"/>
  <c r="D1439" i="37"/>
  <c r="H1439" i="37" s="1"/>
  <c r="G1439" i="37"/>
  <c r="I1439" i="37" s="1"/>
  <c r="B1440" i="37"/>
  <c r="C1440" i="37"/>
  <c r="D1440" i="37"/>
  <c r="G1440" i="37"/>
  <c r="B1441" i="37"/>
  <c r="B1442" i="37"/>
  <c r="B1443" i="37"/>
  <c r="C1443" i="37"/>
  <c r="H1443" i="37" s="1"/>
  <c r="D1443" i="37"/>
  <c r="B1444" i="37"/>
  <c r="C1444" i="37"/>
  <c r="D1444" i="37"/>
  <c r="B1445" i="37"/>
  <c r="C1445" i="37"/>
  <c r="D1445" i="37"/>
  <c r="B1446" i="37"/>
  <c r="C1446" i="37"/>
  <c r="D1446" i="37"/>
  <c r="B1447" i="37"/>
  <c r="C1447" i="37"/>
  <c r="D1447" i="37"/>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G1465" i="37" s="1"/>
  <c r="D1465" i="37"/>
  <c r="B1466" i="37"/>
  <c r="C1466" i="37"/>
  <c r="D1466" i="37"/>
  <c r="B1467" i="37"/>
  <c r="C1467" i="37"/>
  <c r="D1467" i="37"/>
  <c r="B1468" i="37"/>
  <c r="C1468" i="37"/>
  <c r="B1469" i="37"/>
  <c r="B1470" i="37"/>
  <c r="C1470" i="37"/>
  <c r="G1470" i="37" s="1"/>
  <c r="B1471" i="37"/>
  <c r="B1472" i="37"/>
  <c r="C1472" i="37"/>
  <c r="H1472" i="37" s="1"/>
  <c r="B1473" i="37"/>
  <c r="C1473" i="37"/>
  <c r="H1473" i="37" s="1"/>
  <c r="B1474" i="37"/>
  <c r="C1474" i="37"/>
  <c r="B1475" i="37"/>
  <c r="G1475" i="37" s="1"/>
  <c r="C1475" i="37"/>
  <c r="B1476" i="37"/>
  <c r="G1476" i="37" s="1"/>
  <c r="C1476" i="37"/>
  <c r="H1476" i="37" s="1"/>
  <c r="B1477" i="37"/>
  <c r="C1477" i="37"/>
  <c r="G1477" i="37"/>
  <c r="B1478" i="37"/>
  <c r="C1478" i="37"/>
  <c r="G1478" i="37" s="1"/>
  <c r="B1479" i="37"/>
  <c r="C1479" i="37"/>
  <c r="H1479" i="37" s="1"/>
  <c r="B1480" i="37"/>
  <c r="B1481" i="37"/>
  <c r="C1481" i="37"/>
  <c r="G1481" i="37"/>
  <c r="B1482" i="37"/>
  <c r="C1482" i="37"/>
  <c r="G1482" i="37" s="1"/>
  <c r="B1483" i="37"/>
  <c r="C1483" i="37"/>
  <c r="B1484" i="37"/>
  <c r="C1484" i="37"/>
  <c r="H1484" i="37" s="1"/>
  <c r="B1485" i="37"/>
  <c r="C1485" i="37"/>
  <c r="B1486" i="37"/>
  <c r="B1487" i="37"/>
  <c r="C1487" i="37"/>
  <c r="H1487" i="37" s="1"/>
  <c r="B1488" i="37"/>
  <c r="B1489" i="37"/>
  <c r="C1489" i="37"/>
  <c r="G1489" i="37" s="1"/>
  <c r="B1490" i="37"/>
  <c r="C1490" i="37"/>
  <c r="B1491" i="37"/>
  <c r="G1491" i="37" s="1"/>
  <c r="C1491" i="37"/>
  <c r="H1491" i="37" s="1"/>
  <c r="B1492" i="37"/>
  <c r="G1492" i="37" s="1"/>
  <c r="C1492" i="37"/>
  <c r="H1492" i="37" s="1"/>
  <c r="B1493" i="37"/>
  <c r="C1493" i="37"/>
  <c r="G1493" i="37"/>
  <c r="B1494" i="37"/>
  <c r="C1494" i="37"/>
  <c r="G1494" i="37" s="1"/>
  <c r="B1495" i="37"/>
  <c r="C1495" i="37"/>
  <c r="H1495" i="37" s="1"/>
  <c r="B1496" i="37"/>
  <c r="C1496" i="37"/>
  <c r="H1496" i="37" s="1"/>
  <c r="B1497" i="37"/>
  <c r="B1498" i="37"/>
  <c r="C1498" i="37"/>
  <c r="G1498" i="37" s="1"/>
  <c r="B1499" i="37"/>
  <c r="C1499" i="37"/>
  <c r="H1499" i="37" s="1"/>
  <c r="B1500" i="37"/>
  <c r="C1500" i="37"/>
  <c r="H1500" i="37" s="1"/>
  <c r="B1501" i="37"/>
  <c r="C1501" i="37"/>
  <c r="B1502" i="37"/>
  <c r="C1502" i="37"/>
  <c r="G1502" i="37" s="1"/>
  <c r="B1503" i="37"/>
  <c r="B1504" i="37"/>
  <c r="B1505" i="37"/>
  <c r="B1506" i="37"/>
  <c r="C1506" i="37"/>
  <c r="B1507" i="37"/>
  <c r="C1507" i="37"/>
  <c r="B1508" i="37"/>
  <c r="G1508" i="37" s="1"/>
  <c r="C1508" i="37"/>
  <c r="H1508" i="37" s="1"/>
  <c r="B1509" i="37"/>
  <c r="C1509" i="37"/>
  <c r="H1509" i="37" s="1"/>
  <c r="G1509" i="37"/>
  <c r="B1510" i="37"/>
  <c r="B1511" i="37"/>
  <c r="B1512" i="37"/>
  <c r="C1512" i="37"/>
  <c r="H1512" i="37" s="1"/>
  <c r="B1513" i="37"/>
  <c r="G1513" i="37" s="1"/>
  <c r="C1513" i="37"/>
  <c r="B1514" i="37"/>
  <c r="C1514" i="37"/>
  <c r="B1515" i="37"/>
  <c r="C1515" i="37"/>
  <c r="B1516" i="37"/>
  <c r="B1517" i="37"/>
  <c r="G1517" i="37" s="1"/>
  <c r="C1517" i="37"/>
  <c r="H1517" i="37" s="1"/>
  <c r="B1518" i="37"/>
  <c r="C1518" i="37"/>
  <c r="B1519" i="37"/>
  <c r="C1519" i="37"/>
  <c r="H1519" i="37" s="1"/>
  <c r="B1520" i="37"/>
  <c r="C1520" i="37"/>
  <c r="H1520" i="37" s="1"/>
  <c r="B1521" i="37"/>
  <c r="B1522" i="37"/>
  <c r="C1522" i="37"/>
  <c r="G1522" i="37" s="1"/>
  <c r="B1523" i="37"/>
  <c r="G1523" i="37" s="1"/>
  <c r="C1523" i="37"/>
  <c r="B1524" i="37"/>
  <c r="C1524" i="37"/>
  <c r="H1524" i="37" s="1"/>
  <c r="B1525" i="37"/>
  <c r="G1525" i="37" s="1"/>
  <c r="C1525" i="37"/>
  <c r="B1526" i="37"/>
  <c r="B1527" i="37"/>
  <c r="G1527" i="37" s="1"/>
  <c r="C1527" i="37"/>
  <c r="B1528" i="37"/>
  <c r="C1528" i="37"/>
  <c r="H1528" i="37" s="1"/>
  <c r="B1529" i="37"/>
  <c r="G1529" i="37" s="1"/>
  <c r="C1529" i="37"/>
  <c r="B1530" i="37"/>
  <c r="C1530" i="37"/>
  <c r="B1531" i="37"/>
  <c r="B1532" i="37"/>
  <c r="C1532" i="37"/>
  <c r="H1532" i="37" s="1"/>
  <c r="B1533" i="37"/>
  <c r="G1533" i="37" s="1"/>
  <c r="C1533" i="37"/>
  <c r="B1534" i="37"/>
  <c r="C1534" i="37"/>
  <c r="B1535" i="37"/>
  <c r="C1535" i="37"/>
  <c r="B1536" i="37"/>
  <c r="B1537" i="37"/>
  <c r="G1537" i="37" s="1"/>
  <c r="C1537" i="37"/>
  <c r="B1538" i="37"/>
  <c r="C1538" i="37"/>
  <c r="B1539" i="37"/>
  <c r="C1539" i="37"/>
  <c r="H1539" i="37" s="1"/>
  <c r="B1540" i="37"/>
  <c r="G1540" i="37" s="1"/>
  <c r="C1540" i="37"/>
  <c r="H1540" i="37" s="1"/>
  <c r="B1541" i="37"/>
  <c r="B1542" i="37"/>
  <c r="C1542" i="37"/>
  <c r="G1542" i="37" s="1"/>
  <c r="B1543" i="37"/>
  <c r="G1543" i="37" s="1"/>
  <c r="C1543" i="37"/>
  <c r="B1544" i="37"/>
  <c r="C1544" i="37"/>
  <c r="H1544" i="37" s="1"/>
  <c r="B1545" i="37"/>
  <c r="G1545" i="37" s="1"/>
  <c r="C1545" i="37"/>
  <c r="B1546" i="37"/>
  <c r="B1547" i="37"/>
  <c r="C1547" i="37"/>
  <c r="B1548" i="37"/>
  <c r="C1548" i="37"/>
  <c r="H1548" i="37" s="1"/>
  <c r="B1549" i="37"/>
  <c r="G1549" i="37" s="1"/>
  <c r="C1549" i="37"/>
  <c r="B1550" i="37"/>
  <c r="C1550" i="37"/>
  <c r="B1551" i="37"/>
  <c r="B1552" i="37"/>
  <c r="C1552" i="37"/>
  <c r="H1552" i="37" s="1"/>
  <c r="B1553" i="37"/>
  <c r="G1553" i="37" s="1"/>
  <c r="C1553" i="37"/>
  <c r="B1554" i="37"/>
  <c r="C1554" i="37"/>
  <c r="B1555" i="37"/>
  <c r="C1555" i="37"/>
  <c r="B1556" i="37"/>
  <c r="G1556" i="37" s="1"/>
  <c r="C1556" i="37"/>
  <c r="H1556" i="37" s="1"/>
  <c r="B1557" i="37"/>
  <c r="B1558" i="37"/>
  <c r="C1558" i="37"/>
  <c r="B1559" i="37"/>
  <c r="C1559" i="37"/>
  <c r="B1560" i="37"/>
  <c r="G1560" i="37" s="1"/>
  <c r="C1560" i="37"/>
  <c r="H1560" i="37" s="1"/>
  <c r="B1561" i="37"/>
  <c r="C1561" i="37"/>
  <c r="H1561" i="37" s="1"/>
  <c r="G1561" i="37"/>
  <c r="Q3" i="3"/>
  <c r="H1559" i="37"/>
  <c r="H1555" i="37"/>
  <c r="H1553" i="37"/>
  <c r="H1549" i="37"/>
  <c r="H1547" i="37"/>
  <c r="H1545" i="37"/>
  <c r="H1543" i="37"/>
  <c r="H1537" i="37"/>
  <c r="H1535" i="37"/>
  <c r="H1533" i="37"/>
  <c r="H1529" i="37"/>
  <c r="H1527" i="37"/>
  <c r="H1525" i="37"/>
  <c r="H1523" i="37"/>
  <c r="H1515" i="37"/>
  <c r="H1513" i="37"/>
  <c r="H1507" i="37"/>
  <c r="H1501" i="37"/>
  <c r="H1493" i="37"/>
  <c r="H1489" i="37"/>
  <c r="H1483" i="37"/>
  <c r="H1481" i="37"/>
  <c r="H1477" i="37"/>
  <c r="H1475" i="37"/>
  <c r="H1467" i="37"/>
  <c r="H1465" i="37"/>
  <c r="H1447" i="37"/>
  <c r="H1444" i="37"/>
  <c r="H1440" i="37"/>
  <c r="H1438" i="37"/>
  <c r="H1437" i="37"/>
  <c r="H1436" i="37"/>
  <c r="H1434" i="37"/>
  <c r="H1432" i="37"/>
  <c r="H1430" i="37"/>
  <c r="I1430" i="37"/>
  <c r="H1429" i="37"/>
  <c r="H1427" i="37"/>
  <c r="H1422" i="37"/>
  <c r="H1420" i="37"/>
  <c r="H1419" i="37"/>
  <c r="H1418" i="37"/>
  <c r="H1416" i="37"/>
  <c r="H1415" i="37"/>
  <c r="H1414" i="37"/>
  <c r="H1409" i="37"/>
  <c r="H1403" i="37"/>
  <c r="H1401" i="37"/>
  <c r="H1399" i="37"/>
  <c r="H1398" i="37"/>
  <c r="H1394" i="37"/>
  <c r="H1388" i="37"/>
  <c r="H1387" i="37"/>
  <c r="H1385" i="37"/>
  <c r="H1384" i="37"/>
  <c r="H1383" i="37"/>
  <c r="H1379" i="37"/>
  <c r="H1375" i="37"/>
  <c r="H1367" i="37"/>
  <c r="H1360" i="37"/>
  <c r="H1356" i="37"/>
  <c r="H1350" i="37"/>
  <c r="H1347" i="37"/>
  <c r="H1345" i="37"/>
  <c r="H1344" i="37"/>
  <c r="H1339" i="37"/>
  <c r="H1333" i="37"/>
  <c r="H1331" i="37"/>
  <c r="H1330" i="37"/>
  <c r="H1327" i="37"/>
  <c r="H1326" i="37"/>
  <c r="H1324" i="37"/>
  <c r="H1323" i="37"/>
  <c r="H1322" i="37"/>
  <c r="H1320" i="37"/>
  <c r="H1319" i="37"/>
  <c r="H1316" i="37"/>
  <c r="H1315" i="37"/>
  <c r="H1313" i="37"/>
  <c r="H1312" i="37"/>
  <c r="H1311" i="37"/>
  <c r="H1309" i="37"/>
  <c r="H1308" i="37"/>
  <c r="H1307" i="37"/>
  <c r="H1306" i="37"/>
  <c r="H1305" i="37"/>
  <c r="H1303" i="37"/>
  <c r="H1302" i="37"/>
  <c r="H1299" i="37"/>
  <c r="H1298" i="37"/>
  <c r="H1293" i="37"/>
  <c r="H1291" i="37"/>
  <c r="H1290" i="37"/>
  <c r="H1286" i="37"/>
  <c r="H1283" i="37"/>
  <c r="H1282" i="37"/>
  <c r="H1279" i="37"/>
  <c r="H1278" i="37"/>
  <c r="H1275" i="37"/>
  <c r="H1274" i="37"/>
  <c r="H1271" i="37"/>
  <c r="H1270" i="37"/>
  <c r="H1267" i="37"/>
  <c r="H1266" i="37"/>
  <c r="H1263" i="37"/>
  <c r="H1262" i="37"/>
  <c r="H1259" i="37"/>
  <c r="H1258" i="37"/>
  <c r="H1255" i="37"/>
  <c r="H1254" i="37"/>
  <c r="H1251" i="37"/>
  <c r="H1250" i="37"/>
  <c r="H1247" i="37"/>
  <c r="H1246" i="37"/>
  <c r="H1243" i="37"/>
  <c r="H1242" i="37"/>
  <c r="H1239" i="37"/>
  <c r="H1238" i="37"/>
  <c r="H1235" i="37"/>
  <c r="H1234" i="37"/>
  <c r="H1231" i="37"/>
  <c r="H1230" i="37"/>
  <c r="H1227" i="37"/>
  <c r="H1226" i="37"/>
  <c r="H1223" i="37"/>
  <c r="H1222" i="37"/>
  <c r="H1218" i="37"/>
  <c r="H1217" i="37"/>
  <c r="H1215" i="37"/>
  <c r="H1214" i="37"/>
  <c r="H1213" i="37"/>
  <c r="H1209" i="37"/>
  <c r="H1207" i="37"/>
  <c r="H1206" i="37"/>
  <c r="H1198" i="37"/>
  <c r="H1193" i="37"/>
  <c r="H1189" i="37"/>
  <c r="H1187" i="37"/>
  <c r="H1185" i="37"/>
  <c r="H1184" i="37"/>
  <c r="H1183" i="37"/>
  <c r="H1182" i="37"/>
  <c r="H1181" i="37"/>
  <c r="H1180" i="37"/>
  <c r="H1179" i="37"/>
  <c r="H1178" i="37"/>
  <c r="H1177" i="37"/>
  <c r="H1176" i="37"/>
  <c r="H1175" i="37"/>
  <c r="H1174" i="37"/>
  <c r="H1173" i="37"/>
  <c r="H1172" i="37"/>
  <c r="H1171" i="37"/>
  <c r="H1170" i="37"/>
  <c r="H1167" i="37"/>
  <c r="H1166" i="37"/>
  <c r="H1165" i="37"/>
  <c r="H1164" i="37"/>
  <c r="H1163" i="37"/>
  <c r="H1162" i="37"/>
  <c r="H1161" i="37"/>
  <c r="H1159" i="37"/>
  <c r="H1157" i="37"/>
  <c r="H1156" i="37"/>
  <c r="H1155" i="37"/>
  <c r="H1151" i="37"/>
  <c r="H1150" i="37"/>
  <c r="H1149" i="37"/>
  <c r="H1148" i="37"/>
  <c r="H1147" i="37"/>
  <c r="H1146" i="37"/>
  <c r="H1145" i="37"/>
  <c r="H1144" i="37"/>
  <c r="H1141" i="37"/>
  <c r="H1137" i="37"/>
  <c r="H1136" i="37"/>
  <c r="H1135" i="37"/>
  <c r="H1133" i="37"/>
  <c r="H1132" i="37"/>
  <c r="H1131" i="37"/>
  <c r="H1130" i="37"/>
  <c r="H1128" i="37"/>
  <c r="H1127" i="37"/>
  <c r="H1126" i="37"/>
  <c r="H1125" i="37"/>
  <c r="H1124" i="37"/>
  <c r="H1123" i="37"/>
  <c r="H1122" i="37"/>
  <c r="H1121" i="37"/>
  <c r="H1120" i="37"/>
  <c r="H1118" i="37"/>
  <c r="H1117" i="37"/>
  <c r="H1115" i="37"/>
  <c r="H1114" i="37"/>
  <c r="H1113" i="37"/>
  <c r="H1111" i="37"/>
  <c r="H1110" i="37"/>
  <c r="H1109" i="37"/>
  <c r="H1108" i="37"/>
  <c r="H1107" i="37"/>
  <c r="H1106" i="37"/>
  <c r="H1103" i="37"/>
  <c r="H1102" i="37"/>
  <c r="H1101" i="37"/>
  <c r="H1100" i="37"/>
  <c r="H1099" i="37"/>
  <c r="H1098" i="37"/>
  <c r="H1097" i="37"/>
  <c r="H1095" i="37"/>
  <c r="H1094" i="37"/>
  <c r="H1093" i="37"/>
  <c r="H1092" i="37"/>
  <c r="H1091" i="37"/>
  <c r="H1090" i="37"/>
  <c r="H1087" i="37"/>
  <c r="H1086" i="37"/>
  <c r="H1085" i="37"/>
  <c r="H1084" i="37"/>
  <c r="H1083" i="37"/>
  <c r="H1082" i="37"/>
  <c r="H1081" i="37"/>
  <c r="H1080" i="37"/>
  <c r="H1079" i="37"/>
  <c r="H1078" i="37"/>
  <c r="H1077" i="37"/>
  <c r="H1075" i="37"/>
  <c r="H1073" i="37"/>
  <c r="H1072" i="37"/>
  <c r="H1071" i="37"/>
  <c r="H1069" i="37"/>
  <c r="H1068" i="37"/>
  <c r="H1067" i="37"/>
  <c r="H1065" i="37"/>
  <c r="H1064" i="37"/>
  <c r="H1063" i="37"/>
  <c r="H1061" i="37"/>
  <c r="H1060" i="37"/>
  <c r="H1059" i="37"/>
  <c r="H1056" i="37"/>
  <c r="H1055" i="37"/>
  <c r="H1054" i="37"/>
  <c r="H1053" i="37"/>
  <c r="H1052" i="37"/>
  <c r="H1051" i="37"/>
  <c r="H1048" i="37"/>
  <c r="H1047" i="37"/>
  <c r="H1046" i="37"/>
  <c r="H1043" i="37"/>
  <c r="H1042" i="37"/>
  <c r="H1038" i="37"/>
  <c r="H1037" i="37"/>
  <c r="H1036" i="37"/>
  <c r="H1035" i="37"/>
  <c r="H1033" i="37"/>
  <c r="H1032" i="37"/>
  <c r="H1031" i="37"/>
  <c r="H1030" i="37"/>
  <c r="H1029" i="37"/>
  <c r="H1025" i="37"/>
  <c r="H1024" i="37"/>
  <c r="H1022" i="37"/>
  <c r="H1021" i="37"/>
  <c r="H1019" i="37"/>
  <c r="H1018" i="37"/>
  <c r="H1017" i="37"/>
  <c r="H1015" i="37"/>
  <c r="H1014" i="37"/>
  <c r="H1010" i="37"/>
  <c r="H1009" i="37"/>
  <c r="H1008" i="37"/>
  <c r="H1005" i="37"/>
  <c r="H1004" i="37"/>
  <c r="H1003" i="37"/>
  <c r="H1002" i="37"/>
  <c r="H1001" i="37"/>
  <c r="H998" i="37"/>
  <c r="H997" i="37"/>
  <c r="H993" i="37"/>
  <c r="H991" i="37"/>
  <c r="H988" i="37"/>
  <c r="H987" i="37"/>
  <c r="H986" i="37"/>
  <c r="H985" i="37"/>
  <c r="H982" i="37"/>
  <c r="H981"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7" i="37"/>
  <c r="H696" i="37"/>
  <c r="H695" i="37"/>
  <c r="H693" i="37"/>
  <c r="H692" i="37"/>
  <c r="H691" i="37"/>
  <c r="H689" i="37"/>
  <c r="H688" i="37"/>
  <c r="H687" i="37"/>
  <c r="H686" i="37"/>
  <c r="H685" i="37"/>
  <c r="H684" i="37"/>
  <c r="H683" i="37"/>
  <c r="H682" i="37"/>
  <c r="H681" i="37"/>
  <c r="H680" i="37"/>
  <c r="H679" i="37"/>
  <c r="H678" i="37"/>
  <c r="H677" i="37"/>
  <c r="H676" i="37"/>
  <c r="H675" i="37"/>
  <c r="H674" i="37"/>
  <c r="H673" i="37"/>
  <c r="H672" i="37"/>
  <c r="H671" i="37"/>
  <c r="H669" i="37"/>
  <c r="H668" i="37"/>
  <c r="H667" i="37"/>
  <c r="H665" i="37"/>
  <c r="H664" i="37"/>
  <c r="H663" i="37"/>
  <c r="H662" i="37"/>
  <c r="H661" i="37"/>
  <c r="H660" i="37"/>
  <c r="H659" i="37"/>
  <c r="H658" i="37"/>
  <c r="H657" i="37"/>
  <c r="H656" i="37"/>
  <c r="H655" i="37"/>
  <c r="H654" i="37"/>
  <c r="H653" i="37"/>
  <c r="H652" i="37"/>
  <c r="H651" i="37"/>
  <c r="H650" i="37"/>
  <c r="H649" i="37"/>
  <c r="H648" i="37"/>
  <c r="H647" i="37"/>
  <c r="H645" i="37"/>
  <c r="H644" i="37"/>
  <c r="H643" i="37"/>
  <c r="H641" i="37"/>
  <c r="H640" i="37"/>
  <c r="H639"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2" i="37"/>
  <c r="H401" i="37"/>
  <c r="H398" i="37"/>
  <c r="H397" i="37"/>
  <c r="H396" i="37"/>
  <c r="H393" i="37"/>
  <c r="H391" i="37"/>
  <c r="H390" i="37"/>
  <c r="H387" i="37"/>
  <c r="H386" i="37"/>
  <c r="H385" i="37"/>
  <c r="H384" i="37"/>
  <c r="H382" i="37"/>
  <c r="H381" i="37"/>
  <c r="H379" i="37"/>
  <c r="H378" i="37"/>
  <c r="H377" i="37"/>
  <c r="H376" i="37"/>
  <c r="H374" i="37"/>
  <c r="H373" i="37"/>
  <c r="H372" i="37"/>
  <c r="H371" i="37"/>
  <c r="H369" i="37"/>
  <c r="H368"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1" i="37"/>
  <c r="H210" i="37"/>
  <c r="H209" i="37"/>
  <c r="H207" i="37"/>
  <c r="H206" i="37"/>
  <c r="H205" i="37"/>
  <c r="H204" i="37"/>
  <c r="H203" i="37"/>
  <c r="H202" i="37"/>
  <c r="H201" i="37"/>
  <c r="H199" i="37"/>
  <c r="H198" i="37"/>
  <c r="H197" i="37"/>
  <c r="H196" i="37"/>
  <c r="H193" i="37"/>
  <c r="H192" i="37"/>
  <c r="H191" i="37"/>
  <c r="H190" i="37"/>
  <c r="H189" i="37"/>
  <c r="H187" i="37"/>
  <c r="H185" i="37"/>
  <c r="H184" i="37"/>
  <c r="H183" i="37"/>
  <c r="H181" i="37"/>
  <c r="H180" i="37"/>
  <c r="H179" i="37"/>
  <c r="H177" i="37"/>
  <c r="H176" i="37"/>
  <c r="H174" i="37"/>
  <c r="H173" i="37"/>
  <c r="H171" i="37"/>
  <c r="H170" i="37"/>
  <c r="H169" i="37"/>
  <c r="H166" i="37"/>
  <c r="H165" i="37"/>
  <c r="H163" i="37"/>
  <c r="H159" i="37"/>
  <c r="H158" i="37"/>
  <c r="H156" i="37"/>
  <c r="H155" i="37"/>
  <c r="H153" i="37"/>
  <c r="H152" i="37"/>
  <c r="H148" i="37"/>
  <c r="H147" i="37"/>
  <c r="H146" i="37"/>
  <c r="H145" i="37"/>
  <c r="H144" i="37"/>
  <c r="H143" i="37"/>
  <c r="H142" i="37"/>
  <c r="H141" i="37"/>
  <c r="H140" i="37"/>
  <c r="H139" i="37"/>
  <c r="H136" i="37"/>
  <c r="H135" i="37"/>
  <c r="H134" i="37"/>
  <c r="H133" i="37"/>
  <c r="H130" i="37"/>
  <c r="H126" i="37"/>
  <c r="H123" i="37"/>
  <c r="H122" i="37"/>
  <c r="H121" i="37"/>
  <c r="H119" i="37"/>
  <c r="H118"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H3" i="3"/>
  <c r="L296" i="3" s="1"/>
  <c r="F296" i="3" s="1"/>
  <c r="F292" i="3" s="1"/>
  <c r="L3" i="3"/>
  <c r="P3" i="3"/>
  <c r="G7" i="3"/>
  <c r="H7" i="3"/>
  <c r="U6" i="3"/>
  <c r="J7" i="3"/>
  <c r="H5" i="37"/>
  <c r="H6" i="37"/>
  <c r="H7" i="37"/>
  <c r="H8" i="37"/>
  <c r="H9" i="37"/>
  <c r="H10" i="37"/>
  <c r="H11" i="37"/>
  <c r="H12" i="37"/>
  <c r="H14" i="37"/>
  <c r="H15" i="37"/>
  <c r="H16" i="37"/>
  <c r="H17" i="37"/>
  <c r="H18" i="37"/>
  <c r="H20" i="37"/>
  <c r="H21" i="37"/>
  <c r="H22" i="37"/>
  <c r="H23" i="37"/>
  <c r="H24" i="37"/>
  <c r="H26" i="37"/>
  <c r="H27" i="37"/>
  <c r="H28" i="37"/>
  <c r="H29" i="37"/>
  <c r="H30" i="37"/>
  <c r="G30" i="3"/>
  <c r="H30" i="3"/>
  <c r="G25" i="3"/>
  <c r="E25" i="3"/>
  <c r="B25" i="3" s="1"/>
  <c r="G26" i="3"/>
  <c r="E26" i="3" s="1"/>
  <c r="B26" i="3" s="1"/>
  <c r="G27" i="3"/>
  <c r="H27" i="3"/>
  <c r="G28" i="3"/>
  <c r="E28" i="3" s="1"/>
  <c r="H28" i="3"/>
  <c r="G29" i="3"/>
  <c r="H29" i="3"/>
  <c r="G31" i="3"/>
  <c r="H31" i="3"/>
  <c r="G32" i="3"/>
  <c r="H32" i="3"/>
  <c r="G33" i="3"/>
  <c r="H33" i="3"/>
  <c r="G34" i="3"/>
  <c r="H34" i="3"/>
  <c r="E34" i="3"/>
  <c r="G35" i="3"/>
  <c r="E35" i="3" s="1"/>
  <c r="B35" i="3" s="1"/>
  <c r="H35" i="3"/>
  <c r="G36" i="3"/>
  <c r="H36" i="3"/>
  <c r="G37" i="3"/>
  <c r="E37" i="3" s="1"/>
  <c r="B37" i="3" s="1"/>
  <c r="H37" i="3"/>
  <c r="G38" i="3"/>
  <c r="H38" i="3"/>
  <c r="G39" i="3"/>
  <c r="H39" i="3"/>
  <c r="G40" i="3"/>
  <c r="H40" i="3"/>
  <c r="G41" i="3"/>
  <c r="H41" i="3"/>
  <c r="E41" i="3"/>
  <c r="B41" i="3" s="1"/>
  <c r="G42" i="3"/>
  <c r="H42" i="3"/>
  <c r="E42" i="3"/>
  <c r="G43" i="3"/>
  <c r="E43" i="3" s="1"/>
  <c r="B43" i="3" s="1"/>
  <c r="H43" i="3"/>
  <c r="G44" i="3"/>
  <c r="H44" i="3"/>
  <c r="G45" i="3"/>
  <c r="E45" i="3" s="1"/>
  <c r="B45" i="3" s="1"/>
  <c r="H45" i="3"/>
  <c r="G46" i="3"/>
  <c r="H46" i="3"/>
  <c r="G47" i="3"/>
  <c r="H47" i="3"/>
  <c r="G48" i="3"/>
  <c r="H48" i="3"/>
  <c r="G49" i="3"/>
  <c r="H49" i="3"/>
  <c r="E49" i="3"/>
  <c r="B49" i="3" s="1"/>
  <c r="G50" i="3"/>
  <c r="H50" i="3"/>
  <c r="E50" i="3"/>
  <c r="G51" i="3"/>
  <c r="E51" i="3" s="1"/>
  <c r="H51" i="3"/>
  <c r="G52" i="3"/>
  <c r="H52" i="3"/>
  <c r="G53" i="3"/>
  <c r="E53" i="3" s="1"/>
  <c r="B53" i="3" s="1"/>
  <c r="H53" i="3"/>
  <c r="G54" i="3"/>
  <c r="H54" i="3"/>
  <c r="G55" i="3"/>
  <c r="H55" i="3"/>
  <c r="G56" i="3"/>
  <c r="H56" i="3"/>
  <c r="G57" i="3"/>
  <c r="H57" i="3"/>
  <c r="E57" i="3"/>
  <c r="B57" i="3" s="1"/>
  <c r="G58" i="3"/>
  <c r="H58" i="3"/>
  <c r="E58" i="3"/>
  <c r="G59" i="3"/>
  <c r="E59" i="3" s="1"/>
  <c r="H59" i="3"/>
  <c r="G60" i="3"/>
  <c r="H60" i="3"/>
  <c r="G61" i="3"/>
  <c r="E61" i="3" s="1"/>
  <c r="B61" i="3" s="1"/>
  <c r="H61" i="3"/>
  <c r="G62" i="3"/>
  <c r="H62" i="3"/>
  <c r="G63" i="3"/>
  <c r="H63" i="3"/>
  <c r="G64" i="3"/>
  <c r="H64" i="3"/>
  <c r="G65" i="3"/>
  <c r="H65" i="3"/>
  <c r="E65" i="3"/>
  <c r="B65" i="3" s="1"/>
  <c r="G66" i="3"/>
  <c r="H66" i="3"/>
  <c r="E66" i="3"/>
  <c r="G67" i="3"/>
  <c r="H67" i="3"/>
  <c r="G68" i="3"/>
  <c r="H68" i="3"/>
  <c r="G69" i="3"/>
  <c r="E69" i="3" s="1"/>
  <c r="B69" i="3" s="1"/>
  <c r="H69" i="3"/>
  <c r="G70" i="3"/>
  <c r="H70" i="3"/>
  <c r="G71" i="3"/>
  <c r="H71" i="3"/>
  <c r="G72" i="3"/>
  <c r="H72" i="3"/>
  <c r="G73" i="3"/>
  <c r="H73" i="3"/>
  <c r="E73" i="3"/>
  <c r="B73" i="3" s="1"/>
  <c r="G74" i="3"/>
  <c r="H74" i="3"/>
  <c r="E74" i="3"/>
  <c r="G75" i="3"/>
  <c r="E75" i="3" s="1"/>
  <c r="H75" i="3"/>
  <c r="G76" i="3"/>
  <c r="H76" i="3"/>
  <c r="G77" i="3"/>
  <c r="E77" i="3" s="1"/>
  <c r="B77" i="3" s="1"/>
  <c r="H77" i="3"/>
  <c r="G78" i="3"/>
  <c r="H78" i="3"/>
  <c r="G79" i="3"/>
  <c r="H79" i="3"/>
  <c r="G80" i="3"/>
  <c r="H80" i="3"/>
  <c r="G81" i="3"/>
  <c r="H81" i="3"/>
  <c r="E81" i="3"/>
  <c r="B81" i="3" s="1"/>
  <c r="G82" i="3"/>
  <c r="H82" i="3"/>
  <c r="E82" i="3"/>
  <c r="G83" i="3"/>
  <c r="E83" i="3" s="1"/>
  <c r="H83" i="3"/>
  <c r="G84" i="3"/>
  <c r="H84" i="3"/>
  <c r="G85" i="3"/>
  <c r="E85" i="3" s="1"/>
  <c r="B85" i="3" s="1"/>
  <c r="H85" i="3"/>
  <c r="G86" i="3"/>
  <c r="H86" i="3"/>
  <c r="G87" i="3"/>
  <c r="H87" i="3"/>
  <c r="G88" i="3"/>
  <c r="E88" i="3" s="1"/>
  <c r="H88" i="3"/>
  <c r="G89" i="3"/>
  <c r="H89" i="3"/>
  <c r="E89" i="3"/>
  <c r="B89" i="3" s="1"/>
  <c r="G90" i="3"/>
  <c r="H90" i="3"/>
  <c r="E90" i="3"/>
  <c r="G91" i="3"/>
  <c r="E91" i="3" s="1"/>
  <c r="B91" i="3" s="1"/>
  <c r="H91" i="3"/>
  <c r="G92" i="3"/>
  <c r="H92" i="3"/>
  <c r="G93" i="3"/>
  <c r="E93" i="3" s="1"/>
  <c r="B93" i="3" s="1"/>
  <c r="H93" i="3"/>
  <c r="G94" i="3"/>
  <c r="H94" i="3"/>
  <c r="G95" i="3"/>
  <c r="H95" i="3"/>
  <c r="G96" i="3"/>
  <c r="E96" i="3" s="1"/>
  <c r="H96" i="3"/>
  <c r="G97" i="3"/>
  <c r="H97" i="3"/>
  <c r="E97" i="3"/>
  <c r="B97" i="3" s="1"/>
  <c r="G98" i="3"/>
  <c r="H98" i="3"/>
  <c r="E98" i="3"/>
  <c r="G99" i="3"/>
  <c r="E99" i="3" s="1"/>
  <c r="H99" i="3"/>
  <c r="G100" i="3"/>
  <c r="H100" i="3"/>
  <c r="G101" i="3"/>
  <c r="E101" i="3" s="1"/>
  <c r="B101" i="3" s="1"/>
  <c r="H101" i="3"/>
  <c r="G102" i="3"/>
  <c r="H102" i="3"/>
  <c r="G103" i="3"/>
  <c r="H103" i="3"/>
  <c r="G104" i="3"/>
  <c r="E104" i="3" s="1"/>
  <c r="B104" i="3" s="1"/>
  <c r="H104" i="3"/>
  <c r="G105" i="3"/>
  <c r="H105" i="3"/>
  <c r="E105" i="3"/>
  <c r="B105" i="3" s="1"/>
  <c r="G106" i="3"/>
  <c r="H106" i="3"/>
  <c r="E106" i="3"/>
  <c r="G107" i="3"/>
  <c r="E107" i="3" s="1"/>
  <c r="H107" i="3"/>
  <c r="G108" i="3"/>
  <c r="H108" i="3"/>
  <c r="G109" i="3"/>
  <c r="E109" i="3" s="1"/>
  <c r="B109" i="3" s="1"/>
  <c r="H109" i="3"/>
  <c r="G110" i="3"/>
  <c r="H110" i="3"/>
  <c r="G111" i="3"/>
  <c r="H111" i="3"/>
  <c r="G112" i="3"/>
  <c r="E112" i="3" s="1"/>
  <c r="H112" i="3"/>
  <c r="G113" i="3"/>
  <c r="H113" i="3"/>
  <c r="E113" i="3"/>
  <c r="B113" i="3" s="1"/>
  <c r="G114" i="3"/>
  <c r="H114" i="3"/>
  <c r="E114" i="3"/>
  <c r="G115" i="3"/>
  <c r="E115" i="3" s="1"/>
  <c r="H115" i="3"/>
  <c r="G116" i="3"/>
  <c r="H116" i="3"/>
  <c r="G117" i="3"/>
  <c r="E117" i="3" s="1"/>
  <c r="B117" i="3" s="1"/>
  <c r="H117" i="3"/>
  <c r="G118" i="3"/>
  <c r="H118" i="3"/>
  <c r="G119" i="3"/>
  <c r="H119" i="3"/>
  <c r="G120" i="3"/>
  <c r="E120" i="3" s="1"/>
  <c r="H120" i="3"/>
  <c r="G121" i="3"/>
  <c r="H121" i="3"/>
  <c r="E121" i="3"/>
  <c r="B121" i="3" s="1"/>
  <c r="G122" i="3"/>
  <c r="H122" i="3"/>
  <c r="E122" i="3"/>
  <c r="G123" i="3"/>
  <c r="E123" i="3" s="1"/>
  <c r="H123" i="3"/>
  <c r="G124" i="3"/>
  <c r="H124" i="3"/>
  <c r="G125" i="3"/>
  <c r="E125" i="3" s="1"/>
  <c r="B125" i="3" s="1"/>
  <c r="H125" i="3"/>
  <c r="G126" i="3"/>
  <c r="H126" i="3"/>
  <c r="G127" i="3"/>
  <c r="H127" i="3"/>
  <c r="G128" i="3"/>
  <c r="E128" i="3" s="1"/>
  <c r="H128" i="3"/>
  <c r="G129" i="3"/>
  <c r="H129" i="3"/>
  <c r="E129" i="3"/>
  <c r="B129" i="3" s="1"/>
  <c r="G130" i="3"/>
  <c r="H130" i="3"/>
  <c r="E130" i="3"/>
  <c r="G131" i="3"/>
  <c r="E131" i="3" s="1"/>
  <c r="H131" i="3"/>
  <c r="G132" i="3"/>
  <c r="H132" i="3"/>
  <c r="G133" i="3"/>
  <c r="E133" i="3" s="1"/>
  <c r="B133" i="3" s="1"/>
  <c r="H133" i="3"/>
  <c r="G134" i="3"/>
  <c r="H134" i="3"/>
  <c r="G135" i="3"/>
  <c r="H135" i="3"/>
  <c r="G136" i="3"/>
  <c r="E136" i="3" s="1"/>
  <c r="H136" i="3"/>
  <c r="G137" i="3"/>
  <c r="H137" i="3"/>
  <c r="E137" i="3"/>
  <c r="B137" i="3" s="1"/>
  <c r="G138" i="3"/>
  <c r="H138" i="3"/>
  <c r="E138" i="3"/>
  <c r="G140" i="3"/>
  <c r="H140" i="3"/>
  <c r="G141" i="3"/>
  <c r="H141" i="3"/>
  <c r="E141" i="3"/>
  <c r="B141" i="3" s="1"/>
  <c r="G142" i="3"/>
  <c r="H142" i="3"/>
  <c r="E142" i="3"/>
  <c r="G143" i="3"/>
  <c r="E143" i="3" s="1"/>
  <c r="H143" i="3"/>
  <c r="G144" i="3"/>
  <c r="H144" i="3"/>
  <c r="G145" i="3"/>
  <c r="E145" i="3" s="1"/>
  <c r="B145" i="3" s="1"/>
  <c r="H145" i="3"/>
  <c r="G146" i="3"/>
  <c r="H146" i="3"/>
  <c r="G147" i="3"/>
  <c r="H147" i="3"/>
  <c r="G148" i="3"/>
  <c r="H148" i="3"/>
  <c r="G149" i="3"/>
  <c r="H149" i="3"/>
  <c r="E149" i="3"/>
  <c r="B149" i="3" s="1"/>
  <c r="G150" i="3"/>
  <c r="H150" i="3"/>
  <c r="E150" i="3"/>
  <c r="G151" i="3"/>
  <c r="E151" i="3" s="1"/>
  <c r="H151" i="3"/>
  <c r="G152" i="3"/>
  <c r="H152" i="3"/>
  <c r="G153" i="3"/>
  <c r="E153" i="3" s="1"/>
  <c r="B153" i="3" s="1"/>
  <c r="H153" i="3"/>
  <c r="G154" i="3"/>
  <c r="H154" i="3"/>
  <c r="G155" i="3"/>
  <c r="H155" i="3"/>
  <c r="G156" i="3"/>
  <c r="H156" i="3"/>
  <c r="T158" i="3"/>
  <c r="G162" i="3"/>
  <c r="G164" i="3"/>
  <c r="E164" i="3" s="1"/>
  <c r="G166" i="3"/>
  <c r="E166" i="3" s="1"/>
  <c r="B166" i="3" s="1"/>
  <c r="G212" i="3"/>
  <c r="H212" i="3"/>
  <c r="G260" i="3"/>
  <c r="H260" i="3"/>
  <c r="G263" i="3"/>
  <c r="H263" i="3"/>
  <c r="G264" i="3"/>
  <c r="H264" i="3"/>
  <c r="E264" i="3"/>
  <c r="G265" i="3"/>
  <c r="H265" i="3"/>
  <c r="E265" i="3"/>
  <c r="G268" i="3"/>
  <c r="E268" i="3" s="1"/>
  <c r="H268" i="3"/>
  <c r="G269" i="3"/>
  <c r="H269" i="3"/>
  <c r="G270" i="3"/>
  <c r="H270" i="3"/>
  <c r="G271" i="3"/>
  <c r="H271" i="3"/>
  <c r="G272" i="3"/>
  <c r="H272" i="3"/>
  <c r="E272" i="3"/>
  <c r="G273" i="3"/>
  <c r="H273" i="3"/>
  <c r="E273" i="3"/>
  <c r="G274" i="3"/>
  <c r="E274" i="3" s="1"/>
  <c r="H274" i="3"/>
  <c r="G275" i="3"/>
  <c r="H275" i="3"/>
  <c r="G276" i="3"/>
  <c r="E276" i="3" s="1"/>
  <c r="B276" i="3" s="1"/>
  <c r="H276" i="3"/>
  <c r="G277" i="3"/>
  <c r="H277" i="3"/>
  <c r="G278" i="3"/>
  <c r="E278" i="3" s="1"/>
  <c r="G279" i="3"/>
  <c r="H279" i="3"/>
  <c r="G280" i="3"/>
  <c r="H280" i="3"/>
  <c r="E280" i="3"/>
  <c r="G283" i="3"/>
  <c r="H283" i="3"/>
  <c r="E283" i="3"/>
  <c r="G285" i="3"/>
  <c r="H285" i="3"/>
  <c r="L27" i="37"/>
  <c r="K27" i="37"/>
  <c r="L26" i="37"/>
  <c r="K26" i="37"/>
  <c r="L25" i="37"/>
  <c r="K25" i="37"/>
  <c r="L24" i="37"/>
  <c r="K24" i="37"/>
  <c r="L23" i="37"/>
  <c r="K23" i="37"/>
  <c r="L22" i="37"/>
  <c r="K22" i="37"/>
  <c r="L21" i="37"/>
  <c r="K21" i="37"/>
  <c r="H2" i="42"/>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F211" i="3" s="1"/>
  <c r="B211" i="3" s="1"/>
  <c r="M208" i="3"/>
  <c r="M209" i="3"/>
  <c r="A6" i="3"/>
  <c r="A7" i="3" s="1"/>
  <c r="A8" i="3" s="1"/>
  <c r="A9" i="3" s="1"/>
  <c r="A10" i="3"/>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D14" i="27"/>
  <c r="F299" i="3"/>
  <c r="F298" i="3"/>
  <c r="F297" i="3" s="1"/>
  <c r="F295" i="3"/>
  <c r="F294" i="3"/>
  <c r="F293" i="3"/>
  <c r="F291" i="3"/>
  <c r="F290" i="3"/>
  <c r="F289" i="3"/>
  <c r="F287" i="3"/>
  <c r="F286" i="3"/>
  <c r="F285" i="3"/>
  <c r="F284" i="3"/>
  <c r="F283" i="3"/>
  <c r="B283" i="3" s="1"/>
  <c r="F282" i="3"/>
  <c r="F281" i="3"/>
  <c r="F280" i="3"/>
  <c r="B280" i="3" s="1"/>
  <c r="F279" i="3"/>
  <c r="F278" i="3"/>
  <c r="F277" i="3"/>
  <c r="F276" i="3"/>
  <c r="F275" i="3"/>
  <c r="F274" i="3"/>
  <c r="F273" i="3"/>
  <c r="B273" i="3"/>
  <c r="F272" i="3"/>
  <c r="F271" i="3"/>
  <c r="F270" i="3"/>
  <c r="F269" i="3"/>
  <c r="F261" i="3" s="1"/>
  <c r="F268" i="3"/>
  <c r="F267" i="3"/>
  <c r="F266" i="3"/>
  <c r="F265" i="3"/>
  <c r="B265" i="3"/>
  <c r="F264" i="3"/>
  <c r="B264" i="3"/>
  <c r="F263" i="3"/>
  <c r="F262" i="3"/>
  <c r="L260" i="3"/>
  <c r="F260" i="3" s="1"/>
  <c r="L258" i="3"/>
  <c r="F258" i="3" s="1"/>
  <c r="B258" i="3" s="1"/>
  <c r="M258" i="3"/>
  <c r="L257" i="3"/>
  <c r="M257" i="3"/>
  <c r="L256" i="3"/>
  <c r="F256" i="3" s="1"/>
  <c r="B256" i="3" s="1"/>
  <c r="M256" i="3"/>
  <c r="L255" i="3"/>
  <c r="M255" i="3"/>
  <c r="F255" i="3" s="1"/>
  <c r="B255" i="3" s="1"/>
  <c r="L254" i="3"/>
  <c r="M254" i="3"/>
  <c r="F254" i="3"/>
  <c r="B254" i="3" s="1"/>
  <c r="L253" i="3"/>
  <c r="F253" i="3" s="1"/>
  <c r="B253" i="3" s="1"/>
  <c r="M253" i="3"/>
  <c r="L252" i="3"/>
  <c r="M252" i="3"/>
  <c r="L251" i="3"/>
  <c r="F251" i="3" s="1"/>
  <c r="B251" i="3" s="1"/>
  <c r="M251" i="3"/>
  <c r="L250" i="3"/>
  <c r="F250" i="3" s="1"/>
  <c r="B250" i="3" s="1"/>
  <c r="M250" i="3"/>
  <c r="L249" i="3"/>
  <c r="M249" i="3"/>
  <c r="L248" i="3"/>
  <c r="F248" i="3" s="1"/>
  <c r="B248" i="3" s="1"/>
  <c r="M248" i="3"/>
  <c r="L247" i="3"/>
  <c r="M247" i="3"/>
  <c r="F247" i="3"/>
  <c r="B247" i="3" s="1"/>
  <c r="L246" i="3"/>
  <c r="M246" i="3"/>
  <c r="F246" i="3"/>
  <c r="B246" i="3" s="1"/>
  <c r="L245" i="3"/>
  <c r="F245" i="3" s="1"/>
  <c r="B245" i="3" s="1"/>
  <c r="M245" i="3"/>
  <c r="L244" i="3"/>
  <c r="M244" i="3"/>
  <c r="L243" i="3"/>
  <c r="F243" i="3" s="1"/>
  <c r="B243" i="3" s="1"/>
  <c r="M243" i="3"/>
  <c r="L242" i="3"/>
  <c r="M242" i="3"/>
  <c r="F242" i="3"/>
  <c r="B242" i="3" s="1"/>
  <c r="L241" i="3"/>
  <c r="F241" i="3" s="1"/>
  <c r="B241" i="3" s="1"/>
  <c r="M241" i="3"/>
  <c r="L240" i="3"/>
  <c r="M240" i="3"/>
  <c r="L239" i="3"/>
  <c r="M239" i="3"/>
  <c r="F239" i="3"/>
  <c r="B239" i="3" s="1"/>
  <c r="L238" i="3"/>
  <c r="F238" i="3" s="1"/>
  <c r="B238" i="3" s="1"/>
  <c r="M238" i="3"/>
  <c r="L237" i="3"/>
  <c r="M237" i="3"/>
  <c r="L236" i="3"/>
  <c r="F236" i="3" s="1"/>
  <c r="B236" i="3" s="1"/>
  <c r="M236" i="3"/>
  <c r="L235" i="3"/>
  <c r="F235" i="3" s="1"/>
  <c r="B235" i="3" s="1"/>
  <c r="M235" i="3"/>
  <c r="L234" i="3"/>
  <c r="M234" i="3"/>
  <c r="F234" i="3"/>
  <c r="B234" i="3" s="1"/>
  <c r="L233" i="3"/>
  <c r="F233" i="3" s="1"/>
  <c r="B233" i="3" s="1"/>
  <c r="M233" i="3"/>
  <c r="L232" i="3"/>
  <c r="M232" i="3"/>
  <c r="L231" i="3"/>
  <c r="M231" i="3"/>
  <c r="F231" i="3"/>
  <c r="B231" i="3" s="1"/>
  <c r="L230" i="3"/>
  <c r="F230" i="3" s="1"/>
  <c r="B230" i="3" s="1"/>
  <c r="M230" i="3"/>
  <c r="L229" i="3"/>
  <c r="M229" i="3"/>
  <c r="L228" i="3"/>
  <c r="F228" i="3" s="1"/>
  <c r="B228" i="3" s="1"/>
  <c r="M228" i="3"/>
  <c r="L227" i="3"/>
  <c r="F227" i="3" s="1"/>
  <c r="B227" i="3" s="1"/>
  <c r="M227" i="3"/>
  <c r="L226" i="3"/>
  <c r="M226" i="3"/>
  <c r="F226" i="3"/>
  <c r="B226" i="3" s="1"/>
  <c r="L225" i="3"/>
  <c r="F225" i="3" s="1"/>
  <c r="B225" i="3" s="1"/>
  <c r="M225" i="3"/>
  <c r="L224" i="3"/>
  <c r="M224" i="3"/>
  <c r="L223" i="3"/>
  <c r="M223" i="3"/>
  <c r="F223" i="3"/>
  <c r="B223" i="3" s="1"/>
  <c r="L222" i="3"/>
  <c r="F222" i="3" s="1"/>
  <c r="B222" i="3" s="1"/>
  <c r="M222" i="3"/>
  <c r="L221" i="3"/>
  <c r="M221" i="3"/>
  <c r="L220" i="3"/>
  <c r="F220" i="3" s="1"/>
  <c r="B220" i="3" s="1"/>
  <c r="M220" i="3"/>
  <c r="L219" i="3"/>
  <c r="F219" i="3" s="1"/>
  <c r="B219" i="3" s="1"/>
  <c r="M219" i="3"/>
  <c r="L218" i="3"/>
  <c r="M218" i="3"/>
  <c r="F218" i="3"/>
  <c r="B218" i="3" s="1"/>
  <c r="L217" i="3"/>
  <c r="F217" i="3" s="1"/>
  <c r="B217" i="3" s="1"/>
  <c r="M217" i="3"/>
  <c r="L216" i="3"/>
  <c r="M216" i="3"/>
  <c r="L215" i="3"/>
  <c r="F215" i="3" s="1"/>
  <c r="B215" i="3" s="1"/>
  <c r="M215" i="3"/>
  <c r="L214" i="3"/>
  <c r="F214" i="3" s="1"/>
  <c r="B214" i="3" s="1"/>
  <c r="M214" i="3"/>
  <c r="L213" i="3"/>
  <c r="M213" i="3"/>
  <c r="F212" i="3"/>
  <c r="L210" i="3"/>
  <c r="M210" i="3"/>
  <c r="F210" i="3" s="1"/>
  <c r="B210" i="3" s="1"/>
  <c r="L209" i="3"/>
  <c r="L208" i="3"/>
  <c r="F208" i="3"/>
  <c r="B208" i="3" s="1"/>
  <c r="L207" i="3"/>
  <c r="M207" i="3"/>
  <c r="L206" i="3"/>
  <c r="M206" i="3"/>
  <c r="L205" i="3"/>
  <c r="M205" i="3"/>
  <c r="L204" i="3"/>
  <c r="M204" i="3"/>
  <c r="L203" i="3"/>
  <c r="M203" i="3"/>
  <c r="L202" i="3"/>
  <c r="F202" i="3" s="1"/>
  <c r="B202" i="3" s="1"/>
  <c r="M202" i="3"/>
  <c r="L201" i="3"/>
  <c r="M201" i="3"/>
  <c r="L200" i="3"/>
  <c r="M200" i="3"/>
  <c r="F200" i="3"/>
  <c r="B200" i="3" s="1"/>
  <c r="L199" i="3"/>
  <c r="M199" i="3"/>
  <c r="B164" i="3"/>
  <c r="B151" i="3"/>
  <c r="B150" i="3"/>
  <c r="B143" i="3"/>
  <c r="B142" i="3"/>
  <c r="B138" i="3"/>
  <c r="B136" i="3"/>
  <c r="B131" i="3"/>
  <c r="B130" i="3"/>
  <c r="B128" i="3"/>
  <c r="B123" i="3"/>
  <c r="B122" i="3"/>
  <c r="B120" i="3"/>
  <c r="B115" i="3"/>
  <c r="B114" i="3"/>
  <c r="B112" i="3"/>
  <c r="B107" i="3"/>
  <c r="B106" i="3"/>
  <c r="B99" i="3"/>
  <c r="B98" i="3"/>
  <c r="B96" i="3"/>
  <c r="B90" i="3"/>
  <c r="B88" i="3"/>
  <c r="B83" i="3"/>
  <c r="B82" i="3"/>
  <c r="B75" i="3"/>
  <c r="B74" i="3"/>
  <c r="B66" i="3"/>
  <c r="B59" i="3"/>
  <c r="B58" i="3"/>
  <c r="B51" i="3"/>
  <c r="B50" i="3"/>
  <c r="B42" i="3"/>
  <c r="B34" i="3"/>
  <c r="B28" i="3"/>
  <c r="L7" i="3"/>
  <c r="F7" i="3"/>
  <c r="F4" i="3" s="1"/>
  <c r="F288" i="3"/>
  <c r="A3" i="30"/>
  <c r="A3" i="33"/>
  <c r="A3" i="36"/>
  <c r="A3" i="1"/>
  <c r="A3" i="27"/>
  <c r="D101" i="30"/>
  <c r="C1557" i="37" s="1"/>
  <c r="K59" i="42"/>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32" i="30"/>
  <c r="C1488" i="37" s="1"/>
  <c r="H1488" i="37" s="1"/>
  <c r="D41" i="30"/>
  <c r="C1497" i="37" s="1"/>
  <c r="D30" i="30"/>
  <c r="C1486" i="37" s="1"/>
  <c r="I57" i="42"/>
  <c r="B57" i="42"/>
  <c r="I42" i="42"/>
  <c r="B42" i="42"/>
  <c r="I41" i="42"/>
  <c r="B41" i="42"/>
  <c r="I40" i="42"/>
  <c r="B40" i="42"/>
  <c r="I39" i="42"/>
  <c r="B39" i="42"/>
  <c r="I46" i="42"/>
  <c r="B46" i="42"/>
  <c r="I45" i="42"/>
  <c r="B45" i="42"/>
  <c r="I44" i="42"/>
  <c r="B44" i="42"/>
  <c r="I43" i="42"/>
  <c r="B43" i="42"/>
  <c r="C22" i="42"/>
  <c r="C18" i="42"/>
  <c r="B7" i="30" s="1"/>
  <c r="B6" i="30"/>
  <c r="B5" i="30"/>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E114" i="36"/>
  <c r="D1389" i="37" s="1"/>
  <c r="D122" i="36"/>
  <c r="C1397" i="37" s="1"/>
  <c r="D125" i="36"/>
  <c r="C1400" i="37" s="1"/>
  <c r="D129" i="36"/>
  <c r="C1404" i="37" s="1"/>
  <c r="E122" i="36"/>
  <c r="D1397" i="37" s="1"/>
  <c r="E125" i="36"/>
  <c r="D1400" i="37" s="1"/>
  <c r="E129" i="36"/>
  <c r="D1404" i="37" s="1"/>
  <c r="D137" i="36"/>
  <c r="C1412" i="37" s="1"/>
  <c r="D136" i="36"/>
  <c r="C1411" i="37" s="1"/>
  <c r="E137" i="36"/>
  <c r="D1412" i="37" s="1"/>
  <c r="D14" i="33"/>
  <c r="C1426" i="37" s="1"/>
  <c r="D21" i="33"/>
  <c r="C1433" i="37" s="1"/>
  <c r="D13" i="33"/>
  <c r="C1425"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E255" i="27"/>
  <c r="D1220" i="37" s="1"/>
  <c r="D254" i="27"/>
  <c r="C1219" i="37" s="1"/>
  <c r="F253" i="27"/>
  <c r="F252" i="27"/>
  <c r="F251" i="27"/>
  <c r="F250" i="27"/>
  <c r="F249" i="27"/>
  <c r="F248" i="27"/>
  <c r="D247" i="27"/>
  <c r="C1212" i="37" s="1"/>
  <c r="F247" i="27"/>
  <c r="E247" i="27"/>
  <c r="D1212" i="37" s="1"/>
  <c r="F246" i="27"/>
  <c r="F245" i="27"/>
  <c r="F244" i="27"/>
  <c r="D243" i="27"/>
  <c r="C1208" i="37" s="1"/>
  <c r="E243" i="27"/>
  <c r="D1208" i="37" s="1"/>
  <c r="F242" i="27"/>
  <c r="F241" i="27"/>
  <c r="F240" i="27"/>
  <c r="D239" i="27"/>
  <c r="C1204" i="37" s="1"/>
  <c r="F239" i="27"/>
  <c r="E239" i="27"/>
  <c r="D1204" i="37" s="1"/>
  <c r="F238" i="27"/>
  <c r="F237" i="27"/>
  <c r="D236" i="27"/>
  <c r="C1201" i="37" s="1"/>
  <c r="F236" i="27"/>
  <c r="E236" i="27"/>
  <c r="D1201" i="37" s="1"/>
  <c r="F233" i="27"/>
  <c r="F232" i="27"/>
  <c r="D231" i="27"/>
  <c r="C1196" i="37" s="1"/>
  <c r="E231" i="27"/>
  <c r="D1196" i="37" s="1"/>
  <c r="F230" i="27"/>
  <c r="F229" i="27"/>
  <c r="F228" i="27"/>
  <c r="F227" i="27"/>
  <c r="F226" i="27"/>
  <c r="F225" i="27"/>
  <c r="F224" i="27"/>
  <c r="F223" i="27"/>
  <c r="F222" i="27"/>
  <c r="D221" i="27"/>
  <c r="C1186" i="37" s="1"/>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F202" i="27"/>
  <c r="F201" i="27"/>
  <c r="F200" i="27"/>
  <c r="F199" i="27"/>
  <c r="F198" i="27"/>
  <c r="F197" i="27"/>
  <c r="F196" i="27"/>
  <c r="D195" i="27"/>
  <c r="C1160" i="37" s="1"/>
  <c r="F195" i="27"/>
  <c r="E195" i="27"/>
  <c r="D1160" i="37" s="1"/>
  <c r="F194" i="27"/>
  <c r="F193" i="27"/>
  <c r="F192" i="27"/>
  <c r="F191" i="27"/>
  <c r="F190" i="27"/>
  <c r="F189" i="27"/>
  <c r="D188" i="27"/>
  <c r="C1153" i="37" s="1"/>
  <c r="F188" i="27"/>
  <c r="E188" i="27"/>
  <c r="D1153" i="37" s="1"/>
  <c r="F186" i="27"/>
  <c r="F185" i="27"/>
  <c r="F184" i="27"/>
  <c r="F183" i="27"/>
  <c r="F182" i="27"/>
  <c r="F181" i="27"/>
  <c r="F180" i="27"/>
  <c r="F179" i="27"/>
  <c r="D178" i="27"/>
  <c r="C1143" i="37" s="1"/>
  <c r="E178" i="27"/>
  <c r="D1143" i="37" s="1"/>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F154" i="27"/>
  <c r="E154" i="27"/>
  <c r="D1119" i="37" s="1"/>
  <c r="F153" i="27"/>
  <c r="F152" i="27"/>
  <c r="D151" i="27"/>
  <c r="F150" i="27"/>
  <c r="F149" i="27"/>
  <c r="F148" i="27"/>
  <c r="D147" i="27"/>
  <c r="C1112" i="37" s="1"/>
  <c r="E147" i="27"/>
  <c r="D1112" i="37" s="1"/>
  <c r="F146" i="27"/>
  <c r="F145" i="27"/>
  <c r="F144" i="27"/>
  <c r="F143" i="27"/>
  <c r="F142" i="27"/>
  <c r="F141" i="27"/>
  <c r="D140" i="27"/>
  <c r="C1105" i="37" s="1"/>
  <c r="E140" i="27"/>
  <c r="D1105" i="37" s="1"/>
  <c r="D139" i="27"/>
  <c r="C1104" i="37" s="1"/>
  <c r="F138" i="27"/>
  <c r="F137" i="27"/>
  <c r="F136" i="27"/>
  <c r="F135" i="27"/>
  <c r="F134" i="27"/>
  <c r="F133" i="27"/>
  <c r="F132" i="27"/>
  <c r="D131" i="27"/>
  <c r="C1096" i="37" s="1"/>
  <c r="E131" i="27"/>
  <c r="D1096" i="37" s="1"/>
  <c r="F130" i="27"/>
  <c r="F129" i="27"/>
  <c r="F128" i="27"/>
  <c r="F127" i="27"/>
  <c r="F126" i="27"/>
  <c r="F125" i="27"/>
  <c r="D124" i="27"/>
  <c r="C1089" i="37" s="1"/>
  <c r="G1089" i="37" s="1"/>
  <c r="E124" i="27"/>
  <c r="D1089" i="37" s="1"/>
  <c r="E123" i="27"/>
  <c r="D1088" i="37" s="1"/>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D92" i="27"/>
  <c r="C1057" i="37" s="1"/>
  <c r="F91" i="27"/>
  <c r="F90" i="27"/>
  <c r="F89" i="27"/>
  <c r="F88" i="27"/>
  <c r="F87" i="27"/>
  <c r="F86" i="27"/>
  <c r="D85" i="27"/>
  <c r="C1050" i="37" s="1"/>
  <c r="E85" i="27"/>
  <c r="D1050" i="37" s="1"/>
  <c r="F83" i="27"/>
  <c r="F82" i="27"/>
  <c r="F81" i="27"/>
  <c r="F80" i="27"/>
  <c r="F79" i="27"/>
  <c r="F78" i="27"/>
  <c r="F77" i="27"/>
  <c r="D76" i="27"/>
  <c r="C1041" i="37" s="1"/>
  <c r="E76" i="27"/>
  <c r="E75" i="27" s="1"/>
  <c r="D75" i="27"/>
  <c r="C1040" i="37" s="1"/>
  <c r="F73" i="27"/>
  <c r="F72" i="27"/>
  <c r="F71" i="27"/>
  <c r="F70" i="27"/>
  <c r="D69" i="27"/>
  <c r="C1034" i="37" s="1"/>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C1016" i="37" s="1"/>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D558" i="1"/>
  <c r="C546" i="37" s="1"/>
  <c r="D566" i="1"/>
  <c r="C554" i="37" s="1"/>
  <c r="D571" i="1"/>
  <c r="C559" i="37" s="1"/>
  <c r="D574" i="1"/>
  <c r="C562" i="37" s="1"/>
  <c r="D577" i="1"/>
  <c r="C565" i="37" s="1"/>
  <c r="D580" i="1"/>
  <c r="F580" i="1" s="1"/>
  <c r="D584" i="1"/>
  <c r="C572" i="37" s="1"/>
  <c r="D588" i="1"/>
  <c r="C576" i="37" s="1"/>
  <c r="D590" i="1"/>
  <c r="C578" i="37" s="1"/>
  <c r="D593" i="1"/>
  <c r="C581" i="37" s="1"/>
  <c r="D597" i="1"/>
  <c r="D602" i="1"/>
  <c r="C590" i="37" s="1"/>
  <c r="D606" i="1"/>
  <c r="C594" i="37" s="1"/>
  <c r="D608" i="1"/>
  <c r="C596" i="37" s="1"/>
  <c r="D615" i="1"/>
  <c r="C603" i="37" s="1"/>
  <c r="D620" i="1"/>
  <c r="C608" i="37" s="1"/>
  <c r="D629" i="1"/>
  <c r="D632" i="1"/>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403" i="1"/>
  <c r="C392" i="37" s="1"/>
  <c r="D405" i="1"/>
  <c r="C394" i="37" s="1"/>
  <c r="D425" i="1"/>
  <c r="F425" i="1" s="1"/>
  <c r="D430" i="1"/>
  <c r="C418" i="37" s="1"/>
  <c r="D433" i="1"/>
  <c r="C421" i="37" s="1"/>
  <c r="D438" i="1"/>
  <c r="C426" i="37" s="1"/>
  <c r="D445" i="1"/>
  <c r="C433" i="37" s="1"/>
  <c r="D450" i="1"/>
  <c r="C438" i="37" s="1"/>
  <c r="D458" i="1"/>
  <c r="C446" i="37" s="1"/>
  <c r="D424" i="1"/>
  <c r="C412" i="37" s="1"/>
  <c r="D463" i="1"/>
  <c r="D466" i="1"/>
  <c r="C454" i="37" s="1"/>
  <c r="D469" i="1"/>
  <c r="D472" i="1"/>
  <c r="C460" i="37" s="1"/>
  <c r="D476" i="1"/>
  <c r="C464" i="37" s="1"/>
  <c r="D481" i="1"/>
  <c r="C469" i="37" s="1"/>
  <c r="D484" i="1"/>
  <c r="C472" i="37" s="1"/>
  <c r="D488" i="1"/>
  <c r="D493" i="1"/>
  <c r="C481" i="37" s="1"/>
  <c r="D498" i="1"/>
  <c r="C486" i="37" s="1"/>
  <c r="D505" i="1"/>
  <c r="C493" i="37" s="1"/>
  <c r="D510" i="1"/>
  <c r="C498" i="37" s="1"/>
  <c r="D519" i="1"/>
  <c r="C507" i="37" s="1"/>
  <c r="D522" i="1"/>
  <c r="C510" i="37" s="1"/>
  <c r="D525" i="1"/>
  <c r="D518" i="1" s="1"/>
  <c r="C506" i="37" s="1"/>
  <c r="D528" i="1"/>
  <c r="C516" i="37" s="1"/>
  <c r="D14" i="1"/>
  <c r="D23" i="1"/>
  <c r="D29" i="1"/>
  <c r="C19" i="37" s="1"/>
  <c r="H19" i="37" s="1"/>
  <c r="D35" i="1"/>
  <c r="C25" i="37" s="1"/>
  <c r="D43" i="1"/>
  <c r="C33" i="37" s="1"/>
  <c r="D46" i="1"/>
  <c r="C36" i="37" s="1"/>
  <c r="D13" i="1"/>
  <c r="C3" i="37" s="1"/>
  <c r="D51" i="1"/>
  <c r="C41" i="37" s="1"/>
  <c r="H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C128" i="37" s="1"/>
  <c r="D142" i="1"/>
  <c r="D141" i="1" s="1"/>
  <c r="D148" i="1"/>
  <c r="C138" i="37" s="1"/>
  <c r="D147" i="1"/>
  <c r="C137" i="37" s="1"/>
  <c r="D303" i="1"/>
  <c r="C292" i="37" s="1"/>
  <c r="D307" i="1"/>
  <c r="C296" i="37" s="1"/>
  <c r="D302" i="1"/>
  <c r="C291" i="37" s="1"/>
  <c r="D315" i="1"/>
  <c r="C304" i="37" s="1"/>
  <c r="H304" i="37" s="1"/>
  <c r="D320" i="1"/>
  <c r="C309" i="37" s="1"/>
  <c r="D329" i="1"/>
  <c r="C318" i="37" s="1"/>
  <c r="D334" i="1"/>
  <c r="C323" i="37" s="1"/>
  <c r="D339" i="1"/>
  <c r="C328" i="37" s="1"/>
  <c r="H328" i="37" s="1"/>
  <c r="D342" i="1"/>
  <c r="C331" i="37" s="1"/>
  <c r="D348" i="1"/>
  <c r="C337" i="37" s="1"/>
  <c r="D347" i="1"/>
  <c r="C336"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H273" i="37"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5" i="1"/>
  <c r="F634" i="1"/>
  <c r="F633" i="1"/>
  <c r="F632" i="1"/>
  <c r="F631" i="1"/>
  <c r="F630" i="1"/>
  <c r="F627" i="1"/>
  <c r="F626" i="1"/>
  <c r="F625" i="1"/>
  <c r="F624" i="1"/>
  <c r="F623" i="1"/>
  <c r="F622" i="1"/>
  <c r="F621" i="1"/>
  <c r="F619" i="1"/>
  <c r="F618" i="1"/>
  <c r="F617" i="1"/>
  <c r="F616" i="1"/>
  <c r="F614" i="1"/>
  <c r="F613" i="1"/>
  <c r="F612" i="1"/>
  <c r="F611" i="1"/>
  <c r="F610" i="1"/>
  <c r="F609" i="1"/>
  <c r="F608" i="1"/>
  <c r="F607" i="1"/>
  <c r="F605" i="1"/>
  <c r="F604" i="1"/>
  <c r="F603" i="1"/>
  <c r="F601" i="1"/>
  <c r="F600" i="1"/>
  <c r="F599" i="1"/>
  <c r="F598" i="1"/>
  <c r="F597" i="1"/>
  <c r="F595" i="1"/>
  <c r="F594" i="1"/>
  <c r="F592" i="1"/>
  <c r="F591" i="1"/>
  <c r="F589" i="1"/>
  <c r="F588" i="1"/>
  <c r="F587" i="1"/>
  <c r="F586" i="1"/>
  <c r="F585" i="1"/>
  <c r="F584" i="1"/>
  <c r="F582" i="1"/>
  <c r="F581" i="1"/>
  <c r="F579" i="1"/>
  <c r="F578" i="1"/>
  <c r="F576" i="1"/>
  <c r="F575" i="1"/>
  <c r="F573" i="1"/>
  <c r="F572" i="1"/>
  <c r="F569" i="1"/>
  <c r="F568" i="1"/>
  <c r="F567" i="1"/>
  <c r="F566" i="1"/>
  <c r="F565" i="1"/>
  <c r="F564" i="1"/>
  <c r="F563" i="1"/>
  <c r="F562" i="1"/>
  <c r="F561" i="1"/>
  <c r="F560" i="1"/>
  <c r="F559" i="1"/>
  <c r="F557" i="1"/>
  <c r="F556" i="1"/>
  <c r="F555" i="1"/>
  <c r="F554" i="1"/>
  <c r="F552" i="1"/>
  <c r="F551" i="1"/>
  <c r="F550" i="1"/>
  <c r="F549" i="1"/>
  <c r="F548" i="1"/>
  <c r="F547" i="1"/>
  <c r="F546" i="1"/>
  <c r="F545" i="1"/>
  <c r="F544" i="1"/>
  <c r="F543" i="1"/>
  <c r="F542" i="1"/>
  <c r="F541" i="1"/>
  <c r="F540" i="1"/>
  <c r="F539" i="1"/>
  <c r="F537" i="1"/>
  <c r="F536" i="1"/>
  <c r="F535" i="1"/>
  <c r="F534" i="1"/>
  <c r="F533" i="1"/>
  <c r="F530" i="1"/>
  <c r="F529" i="1"/>
  <c r="F527" i="1"/>
  <c r="F526" i="1"/>
  <c r="F524" i="1"/>
  <c r="F523" i="1"/>
  <c r="F522" i="1"/>
  <c r="F521" i="1"/>
  <c r="F520" i="1"/>
  <c r="F517" i="1"/>
  <c r="F516" i="1"/>
  <c r="F515" i="1"/>
  <c r="F514" i="1"/>
  <c r="F513" i="1"/>
  <c r="F512" i="1"/>
  <c r="F511" i="1"/>
  <c r="F509" i="1"/>
  <c r="F508" i="1"/>
  <c r="F507" i="1"/>
  <c r="F506" i="1"/>
  <c r="F505" i="1"/>
  <c r="F504" i="1"/>
  <c r="F503" i="1"/>
  <c r="F502" i="1"/>
  <c r="F501" i="1"/>
  <c r="F500" i="1"/>
  <c r="F499" i="1"/>
  <c r="F497" i="1"/>
  <c r="F496" i="1"/>
  <c r="F495" i="1"/>
  <c r="F494" i="1"/>
  <c r="F493" i="1"/>
  <c r="F492" i="1"/>
  <c r="F491" i="1"/>
  <c r="F490" i="1"/>
  <c r="F489" i="1"/>
  <c r="F488" i="1"/>
  <c r="F486" i="1"/>
  <c r="F485" i="1"/>
  <c r="F484" i="1"/>
  <c r="F483" i="1"/>
  <c r="F482" i="1"/>
  <c r="F481" i="1"/>
  <c r="F480" i="1"/>
  <c r="F479" i="1"/>
  <c r="F478" i="1"/>
  <c r="F477" i="1"/>
  <c r="F476" i="1"/>
  <c r="F474" i="1"/>
  <c r="F473" i="1"/>
  <c r="F471" i="1"/>
  <c r="F470" i="1"/>
  <c r="F468" i="1"/>
  <c r="F467" i="1"/>
  <c r="F466" i="1"/>
  <c r="F465" i="1"/>
  <c r="F464" i="1"/>
  <c r="F463" i="1"/>
  <c r="F461" i="1"/>
  <c r="F460" i="1"/>
  <c r="F459" i="1"/>
  <c r="F457" i="1"/>
  <c r="F456" i="1"/>
  <c r="F455" i="1"/>
  <c r="F454" i="1"/>
  <c r="F453" i="1"/>
  <c r="F452" i="1"/>
  <c r="F451" i="1"/>
  <c r="F450" i="1"/>
  <c r="F449" i="1"/>
  <c r="F448" i="1"/>
  <c r="F447" i="1"/>
  <c r="F446" i="1"/>
  <c r="F445" i="1"/>
  <c r="F444" i="1"/>
  <c r="F443" i="1"/>
  <c r="F442" i="1"/>
  <c r="F441" i="1"/>
  <c r="F440" i="1"/>
  <c r="F439" i="1"/>
  <c r="F437" i="1"/>
  <c r="F436" i="1"/>
  <c r="F435" i="1"/>
  <c r="F434" i="1"/>
  <c r="F432" i="1"/>
  <c r="F431" i="1"/>
  <c r="F430" i="1"/>
  <c r="F429" i="1"/>
  <c r="F428" i="1"/>
  <c r="F427" i="1"/>
  <c r="F426" i="1"/>
  <c r="D421" i="1"/>
  <c r="C410" i="37" s="1"/>
  <c r="E421" i="1"/>
  <c r="D410" i="37" s="1"/>
  <c r="F420" i="1"/>
  <c r="F414" i="1"/>
  <c r="F413" i="1"/>
  <c r="F412" i="1"/>
  <c r="F409" i="1"/>
  <c r="F408" i="1"/>
  <c r="F407" i="1"/>
  <c r="F406" i="1"/>
  <c r="F404" i="1"/>
  <c r="F402" i="1"/>
  <c r="F401" i="1"/>
  <c r="F400" i="1"/>
  <c r="F398" i="1"/>
  <c r="F397" i="1"/>
  <c r="F396" i="1"/>
  <c r="F395" i="1"/>
  <c r="F393" i="1"/>
  <c r="F392" i="1"/>
  <c r="F390" i="1"/>
  <c r="F389" i="1"/>
  <c r="F388" i="1"/>
  <c r="F387" i="1"/>
  <c r="F385" i="1"/>
  <c r="F384" i="1"/>
  <c r="F383" i="1"/>
  <c r="F382" i="1"/>
  <c r="F381" i="1"/>
  <c r="F380" i="1"/>
  <c r="F379" i="1"/>
  <c r="F378" i="1"/>
  <c r="F377" i="1"/>
  <c r="F376" i="1"/>
  <c r="F375" i="1"/>
  <c r="F374" i="1"/>
  <c r="F373" i="1"/>
  <c r="F371" i="1"/>
  <c r="F370" i="1"/>
  <c r="F369" i="1"/>
  <c r="F368" i="1"/>
  <c r="F365" i="1"/>
  <c r="F364" i="1"/>
  <c r="F363" i="1"/>
  <c r="F362" i="1"/>
  <c r="F361" i="1"/>
  <c r="F360" i="1"/>
  <c r="F359" i="1"/>
  <c r="F358" i="1"/>
  <c r="F357" i="1"/>
  <c r="F356" i="1"/>
  <c r="F352" i="1"/>
  <c r="F350" i="1"/>
  <c r="F349" i="1"/>
  <c r="F346" i="1"/>
  <c r="F345" i="1"/>
  <c r="F344" i="1"/>
  <c r="F343" i="1"/>
  <c r="F341" i="1"/>
  <c r="F340" i="1"/>
  <c r="F338" i="1"/>
  <c r="F337" i="1"/>
  <c r="F336" i="1"/>
  <c r="F335" i="1"/>
  <c r="F334" i="1"/>
  <c r="F333" i="1"/>
  <c r="F332" i="1"/>
  <c r="F331" i="1"/>
  <c r="F330" i="1"/>
  <c r="F329" i="1"/>
  <c r="F328" i="1"/>
  <c r="F327" i="1"/>
  <c r="F326" i="1"/>
  <c r="F325" i="1"/>
  <c r="F324" i="1"/>
  <c r="F323" i="1"/>
  <c r="F322" i="1"/>
  <c r="F321" i="1"/>
  <c r="F320" i="1"/>
  <c r="F319" i="1"/>
  <c r="F318" i="1"/>
  <c r="F317" i="1"/>
  <c r="F316" i="1"/>
  <c r="F313" i="1"/>
  <c r="F312" i="1"/>
  <c r="F311" i="1"/>
  <c r="F310" i="1"/>
  <c r="F309" i="1"/>
  <c r="F308" i="1"/>
  <c r="F307" i="1"/>
  <c r="F306" i="1"/>
  <c r="F305" i="1"/>
  <c r="F304" i="1"/>
  <c r="F302" i="1"/>
  <c r="F299" i="1"/>
  <c r="F298" i="1"/>
  <c r="F297" i="1"/>
  <c r="F296" i="1"/>
  <c r="F295" i="1"/>
  <c r="F289" i="1"/>
  <c r="F288" i="1"/>
  <c r="F286" i="1"/>
  <c r="F285" i="1"/>
  <c r="F284" i="1"/>
  <c r="F283" i="1"/>
  <c r="F282" i="1"/>
  <c r="F281" i="1"/>
  <c r="F280" i="1"/>
  <c r="F279" i="1"/>
  <c r="F278" i="1"/>
  <c r="F275" i="1"/>
  <c r="F274" i="1"/>
  <c r="F271" i="1"/>
  <c r="F270" i="1"/>
  <c r="F269" i="1"/>
  <c r="F266" i="1"/>
  <c r="F265" i="1"/>
  <c r="F264" i="1"/>
  <c r="F262" i="1"/>
  <c r="F261" i="1"/>
  <c r="F260" i="1"/>
  <c r="F259" i="1"/>
  <c r="F251" i="1"/>
  <c r="F250" i="1"/>
  <c r="F249" i="1"/>
  <c r="F246" i="1"/>
  <c r="F244" i="1"/>
  <c r="F243" i="1"/>
  <c r="F242" i="1"/>
  <c r="F241" i="1"/>
  <c r="F240" i="1"/>
  <c r="F239" i="1"/>
  <c r="F238" i="1"/>
  <c r="F237" i="1"/>
  <c r="F236" i="1"/>
  <c r="F235" i="1"/>
  <c r="F234" i="1"/>
  <c r="F230" i="1"/>
  <c r="F229" i="1"/>
  <c r="F228" i="1"/>
  <c r="F226" i="1"/>
  <c r="F225" i="1"/>
  <c r="F224" i="1"/>
  <c r="F222" i="1"/>
  <c r="F221" i="1"/>
  <c r="F220" i="1"/>
  <c r="F219" i="1"/>
  <c r="F217" i="1"/>
  <c r="F216" i="1"/>
  <c r="F215" i="1"/>
  <c r="F214" i="1"/>
  <c r="F213" i="1"/>
  <c r="F212" i="1"/>
  <c r="F211" i="1"/>
  <c r="F209" i="1"/>
  <c r="F208" i="1"/>
  <c r="F207" i="1"/>
  <c r="F206" i="1"/>
  <c r="F205" i="1"/>
  <c r="F203" i="1"/>
  <c r="F202" i="1"/>
  <c r="F201" i="1"/>
  <c r="F200" i="1"/>
  <c r="F199" i="1"/>
  <c r="F198" i="1"/>
  <c r="F197" i="1"/>
  <c r="F196" i="1"/>
  <c r="F195" i="1"/>
  <c r="F194" i="1"/>
  <c r="F193" i="1"/>
  <c r="F192" i="1"/>
  <c r="F191" i="1"/>
  <c r="F190" i="1"/>
  <c r="F189" i="1"/>
  <c r="F188" i="1"/>
  <c r="F187" i="1"/>
  <c r="F186" i="1"/>
  <c r="F184" i="1"/>
  <c r="F183" i="1"/>
  <c r="F182" i="1"/>
  <c r="F181" i="1"/>
  <c r="F180" i="1"/>
  <c r="F179" i="1"/>
  <c r="F178" i="1"/>
  <c r="F176" i="1"/>
  <c r="F175" i="1"/>
  <c r="F174" i="1"/>
  <c r="F173" i="1"/>
  <c r="F170" i="1"/>
  <c r="F169" i="1"/>
  <c r="F168" i="1"/>
  <c r="F166" i="1"/>
  <c r="F165" i="1"/>
  <c r="F164" i="1"/>
  <c r="F163" i="1"/>
  <c r="F162" i="1"/>
  <c r="F158" i="1"/>
  <c r="F157" i="1"/>
  <c r="F156" i="1"/>
  <c r="F155" i="1"/>
  <c r="F154" i="1"/>
  <c r="F153" i="1"/>
  <c r="F152" i="1"/>
  <c r="F151" i="1"/>
  <c r="F150" i="1"/>
  <c r="F149" i="1"/>
  <c r="F148" i="1"/>
  <c r="F146" i="1"/>
  <c r="F145" i="1"/>
  <c r="F144" i="1"/>
  <c r="F143" i="1"/>
  <c r="F140" i="1"/>
  <c r="F139" i="1"/>
  <c r="F138" i="1"/>
  <c r="F137" i="1"/>
  <c r="F136" i="1"/>
  <c r="F135"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4" i="1"/>
  <c r="F83" i="1"/>
  <c r="F82" i="1"/>
  <c r="F81" i="1"/>
  <c r="F80" i="1"/>
  <c r="F79" i="1"/>
  <c r="F78" i="1"/>
  <c r="F76" i="1"/>
  <c r="F75" i="1"/>
  <c r="F73" i="1"/>
  <c r="F72" i="1"/>
  <c r="F71" i="1"/>
  <c r="F70" i="1"/>
  <c r="F69" i="1"/>
  <c r="F67" i="1"/>
  <c r="F66" i="1"/>
  <c r="F64" i="1"/>
  <c r="F63" i="1"/>
  <c r="F62" i="1"/>
  <c r="F61"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0" i="36"/>
  <c r="F119" i="36"/>
  <c r="F118" i="36"/>
  <c r="F117" i="36"/>
  <c r="F116" i="36"/>
  <c r="F115" i="36"/>
  <c r="F113" i="36"/>
  <c r="F112" i="36"/>
  <c r="F111" i="36"/>
  <c r="F110" i="36"/>
  <c r="F109" i="36"/>
  <c r="F108" i="36"/>
  <c r="F107"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19" i="36"/>
  <c r="F18" i="36"/>
  <c r="F17" i="36"/>
  <c r="F16" i="36"/>
  <c r="F15" i="36"/>
  <c r="F14" i="36"/>
  <c r="G3" i="3"/>
  <c r="B3" i="19"/>
  <c r="C20" i="42"/>
  <c r="C16" i="42"/>
  <c r="K56" i="42"/>
  <c r="I56" i="42"/>
  <c r="B56" i="42"/>
  <c r="I55" i="42"/>
  <c r="B55" i="42"/>
  <c r="I54" i="42"/>
  <c r="B54" i="42"/>
  <c r="I53" i="42"/>
  <c r="B53" i="42"/>
  <c r="I52" i="42"/>
  <c r="B52" i="42"/>
  <c r="B7" i="1"/>
  <c r="K55" i="42"/>
  <c r="F46" i="36"/>
  <c r="F50" i="36"/>
  <c r="F114" i="36"/>
  <c r="F43" i="36"/>
  <c r="F13" i="36"/>
  <c r="F29" i="36"/>
  <c r="F97" i="36"/>
  <c r="G1547" i="37" l="1"/>
  <c r="G1473" i="37"/>
  <c r="D13" i="30"/>
  <c r="C1469" i="37" s="1"/>
  <c r="H1469" i="37" s="1"/>
  <c r="G1468" i="37"/>
  <c r="E263" i="3"/>
  <c r="B263" i="3" s="1"/>
  <c r="G1142" i="37"/>
  <c r="E285" i="3"/>
  <c r="B285" i="3" s="1"/>
  <c r="G1146" i="37"/>
  <c r="G1013" i="37"/>
  <c r="H999" i="37"/>
  <c r="H995" i="37"/>
  <c r="E30" i="3"/>
  <c r="B30" i="3" s="1"/>
  <c r="H989" i="37"/>
  <c r="G986" i="37"/>
  <c r="H786" i="37"/>
  <c r="H698" i="37"/>
  <c r="H694" i="37"/>
  <c r="H690" i="37"/>
  <c r="H670" i="37"/>
  <c r="H666" i="37"/>
  <c r="H646" i="37"/>
  <c r="E260" i="3"/>
  <c r="H395" i="37"/>
  <c r="E67" i="3"/>
  <c r="B67" i="3" s="1"/>
  <c r="H212" i="37"/>
  <c r="H188" i="37"/>
  <c r="F207" i="3"/>
  <c r="B207" i="3" s="1"/>
  <c r="H182" i="37"/>
  <c r="F205" i="3"/>
  <c r="B205" i="3" s="1"/>
  <c r="H178" i="37"/>
  <c r="H172" i="37"/>
  <c r="H168" i="37"/>
  <c r="G164" i="37"/>
  <c r="H160" i="37"/>
  <c r="F204" i="3"/>
  <c r="B204" i="3" s="1"/>
  <c r="H154" i="37"/>
  <c r="G117" i="37"/>
  <c r="G78" i="37"/>
  <c r="G65" i="37"/>
  <c r="E33" i="3"/>
  <c r="B33" i="3" s="1"/>
  <c r="G1399" i="37"/>
  <c r="G1216" i="37"/>
  <c r="H1129" i="37"/>
  <c r="G1044" i="37"/>
  <c r="G1033" i="37"/>
  <c r="F58" i="27"/>
  <c r="D18" i="27"/>
  <c r="C983" i="37" s="1"/>
  <c r="F201" i="3"/>
  <c r="B201" i="3" s="1"/>
  <c r="G786" i="37"/>
  <c r="G698" i="37"/>
  <c r="G694" i="37"/>
  <c r="G690" i="37"/>
  <c r="G659" i="37"/>
  <c r="G646" i="37"/>
  <c r="G641" i="37"/>
  <c r="F386" i="1"/>
  <c r="G367" i="37"/>
  <c r="G285" i="37"/>
  <c r="D647" i="1"/>
  <c r="C635" i="37" s="1"/>
  <c r="G260" i="37"/>
  <c r="G190" i="37"/>
  <c r="G184" i="37"/>
  <c r="G176" i="37"/>
  <c r="G174" i="37"/>
  <c r="G170" i="37"/>
  <c r="G169" i="37"/>
  <c r="H164" i="37"/>
  <c r="F161" i="1"/>
  <c r="G154" i="37"/>
  <c r="E162" i="3"/>
  <c r="B162" i="3" s="1"/>
  <c r="F199" i="3"/>
  <c r="H1295" i="37"/>
  <c r="F122" i="36"/>
  <c r="F510" i="1"/>
  <c r="F528" i="1"/>
  <c r="E314" i="1"/>
  <c r="D303" i="37" s="1"/>
  <c r="H64" i="37"/>
  <c r="H50" i="37"/>
  <c r="D462" i="1"/>
  <c r="C450" i="37" s="1"/>
  <c r="H195" i="37"/>
  <c r="E175" i="27"/>
  <c r="H284" i="3" s="1"/>
  <c r="F203" i="3"/>
  <c r="B203" i="3" s="1"/>
  <c r="F206" i="3"/>
  <c r="B206" i="3" s="1"/>
  <c r="F213" i="3"/>
  <c r="B213" i="3" s="1"/>
  <c r="F216" i="3"/>
  <c r="B216" i="3" s="1"/>
  <c r="F221" i="3"/>
  <c r="B221" i="3" s="1"/>
  <c r="F224" i="3"/>
  <c r="B224" i="3" s="1"/>
  <c r="F229" i="3"/>
  <c r="B229" i="3" s="1"/>
  <c r="F232" i="3"/>
  <c r="B232" i="3" s="1"/>
  <c r="F237" i="3"/>
  <c r="B237" i="3" s="1"/>
  <c r="F240" i="3"/>
  <c r="B240" i="3" s="1"/>
  <c r="E277" i="3"/>
  <c r="B277" i="3" s="1"/>
  <c r="B268" i="3"/>
  <c r="E154" i="3"/>
  <c r="B154" i="3" s="1"/>
  <c r="E134" i="3"/>
  <c r="B134" i="3" s="1"/>
  <c r="E118" i="3"/>
  <c r="B118" i="3" s="1"/>
  <c r="E102" i="3"/>
  <c r="B102" i="3" s="1"/>
  <c r="E86" i="3"/>
  <c r="B86" i="3" s="1"/>
  <c r="E70" i="3"/>
  <c r="B70" i="3" s="1"/>
  <c r="E54" i="3"/>
  <c r="B54" i="3" s="1"/>
  <c r="E38" i="3"/>
  <c r="B38" i="3" s="1"/>
  <c r="H1406" i="37"/>
  <c r="H5" i="3"/>
  <c r="G5" i="3"/>
  <c r="F351" i="1"/>
  <c r="F405" i="1"/>
  <c r="F424" i="1"/>
  <c r="E532" i="1"/>
  <c r="D520" i="37" s="1"/>
  <c r="G179" i="3"/>
  <c r="E179" i="3" s="1"/>
  <c r="B179" i="3" s="1"/>
  <c r="H162" i="37"/>
  <c r="G541" i="37"/>
  <c r="E92" i="27"/>
  <c r="D1058" i="37"/>
  <c r="F20" i="36"/>
  <c r="F68" i="1"/>
  <c r="F77" i="1"/>
  <c r="F167" i="1"/>
  <c r="F177" i="1"/>
  <c r="F185" i="1"/>
  <c r="F210" i="1"/>
  <c r="F218" i="1"/>
  <c r="F277" i="1"/>
  <c r="F290" i="1"/>
  <c r="F303" i="1"/>
  <c r="F342" i="1"/>
  <c r="F433" i="1"/>
  <c r="F472" i="1"/>
  <c r="F525" i="1"/>
  <c r="F593" i="1"/>
  <c r="F602" i="1"/>
  <c r="F615" i="1"/>
  <c r="E50" i="1"/>
  <c r="D40" i="37" s="1"/>
  <c r="E354" i="1"/>
  <c r="D343" i="37" s="1"/>
  <c r="D116" i="1"/>
  <c r="C106" i="37" s="1"/>
  <c r="D85" i="1"/>
  <c r="C75" i="37" s="1"/>
  <c r="H76" i="37"/>
  <c r="D399" i="1"/>
  <c r="C388" i="37" s="1"/>
  <c r="G223" i="37"/>
  <c r="D204" i="1"/>
  <c r="C194" i="37" s="1"/>
  <c r="D160" i="1"/>
  <c r="D583" i="1"/>
  <c r="C571" i="37" s="1"/>
  <c r="F69" i="27"/>
  <c r="F76" i="27"/>
  <c r="F140" i="27"/>
  <c r="E187" i="27"/>
  <c r="D1152" i="37" s="1"/>
  <c r="D203" i="27"/>
  <c r="F221" i="27"/>
  <c r="F231" i="27"/>
  <c r="E235" i="27"/>
  <c r="D1200" i="37" s="1"/>
  <c r="F255" i="27"/>
  <c r="E45" i="33"/>
  <c r="D1457" i="37" s="1"/>
  <c r="H1389" i="37"/>
  <c r="H1357" i="37"/>
  <c r="H1497" i="37"/>
  <c r="G1497" i="37"/>
  <c r="H1557" i="37"/>
  <c r="G1557" i="37"/>
  <c r="F209" i="3"/>
  <c r="B209" i="3" s="1"/>
  <c r="L20" i="37"/>
  <c r="K20" i="37"/>
  <c r="E279" i="3"/>
  <c r="B279" i="3" s="1"/>
  <c r="I14" i="3"/>
  <c r="I7" i="3"/>
  <c r="E7" i="3" s="1"/>
  <c r="B7" i="3" s="1"/>
  <c r="G6" i="3"/>
  <c r="G1410" i="37"/>
  <c r="H1410" i="37"/>
  <c r="G1373" i="37"/>
  <c r="H1373" i="37"/>
  <c r="G1353" i="37"/>
  <c r="H1353" i="37"/>
  <c r="G1349" i="37"/>
  <c r="H1349" i="37"/>
  <c r="G1300" i="37"/>
  <c r="H1300" i="37"/>
  <c r="G1296" i="37"/>
  <c r="H1296" i="37"/>
  <c r="G1284" i="37"/>
  <c r="H1284" i="37"/>
  <c r="G1280" i="37"/>
  <c r="H1280" i="37"/>
  <c r="G1276" i="37"/>
  <c r="H1276" i="37"/>
  <c r="G1272" i="37"/>
  <c r="H1272" i="37"/>
  <c r="G1268" i="37"/>
  <c r="H1268" i="37"/>
  <c r="G1264" i="37"/>
  <c r="H1264" i="37"/>
  <c r="G1260" i="37"/>
  <c r="H1260" i="37"/>
  <c r="G1256" i="37"/>
  <c r="H1256" i="37"/>
  <c r="G1252" i="37"/>
  <c r="H1252" i="37"/>
  <c r="G1248" i="37"/>
  <c r="H1248" i="37"/>
  <c r="G1244" i="37"/>
  <c r="H1244" i="37"/>
  <c r="G1240" i="37"/>
  <c r="H1240" i="37"/>
  <c r="G1236" i="37"/>
  <c r="H1236" i="37"/>
  <c r="G1232" i="37"/>
  <c r="H1232" i="37"/>
  <c r="G1228" i="37"/>
  <c r="H1228" i="37"/>
  <c r="G1224" i="37"/>
  <c r="H1224" i="37"/>
  <c r="G1194" i="37"/>
  <c r="H1194" i="37"/>
  <c r="G1190" i="37"/>
  <c r="H1190" i="37"/>
  <c r="F73" i="36"/>
  <c r="F106" i="36"/>
  <c r="F65" i="1"/>
  <c r="F147" i="1"/>
  <c r="F227" i="1"/>
  <c r="F291" i="1"/>
  <c r="F421" i="1"/>
  <c r="F469" i="1"/>
  <c r="F553" i="1"/>
  <c r="F577" i="1"/>
  <c r="F590" i="1"/>
  <c r="F620" i="1"/>
  <c r="E141" i="1"/>
  <c r="D131" i="37" s="1"/>
  <c r="E257" i="1"/>
  <c r="D247" i="37" s="1"/>
  <c r="D134" i="1"/>
  <c r="G481" i="37"/>
  <c r="D223" i="1"/>
  <c r="D628" i="1"/>
  <c r="F51" i="27"/>
  <c r="D84" i="27"/>
  <c r="C1049" i="37" s="1"/>
  <c r="F131" i="27"/>
  <c r="E96" i="36"/>
  <c r="D1371" i="37" s="1"/>
  <c r="D96" i="36"/>
  <c r="E42" i="36"/>
  <c r="D1317" i="37" s="1"/>
  <c r="D42" i="36"/>
  <c r="E12" i="36"/>
  <c r="D12" i="36"/>
  <c r="C1287" i="37" s="1"/>
  <c r="B274" i="3"/>
  <c r="B272" i="3"/>
  <c r="E269" i="3"/>
  <c r="B269" i="3" s="1"/>
  <c r="E146" i="3"/>
  <c r="B146" i="3" s="1"/>
  <c r="E126" i="3"/>
  <c r="B126" i="3" s="1"/>
  <c r="E110" i="3"/>
  <c r="B110" i="3" s="1"/>
  <c r="E94" i="3"/>
  <c r="B94" i="3" s="1"/>
  <c r="E78" i="3"/>
  <c r="B78" i="3" s="1"/>
  <c r="E62" i="3"/>
  <c r="B62" i="3" s="1"/>
  <c r="E46" i="3"/>
  <c r="B46" i="3" s="1"/>
  <c r="E29" i="3"/>
  <c r="B29" i="3" s="1"/>
  <c r="F244" i="3"/>
  <c r="B244" i="3" s="1"/>
  <c r="F249" i="3"/>
  <c r="B249" i="3" s="1"/>
  <c r="F252" i="3"/>
  <c r="B252" i="3" s="1"/>
  <c r="F257" i="3"/>
  <c r="B257" i="3" s="1"/>
  <c r="B278" i="3"/>
  <c r="E275" i="3"/>
  <c r="B275" i="3" s="1"/>
  <c r="E270" i="3"/>
  <c r="B270" i="3" s="1"/>
  <c r="E155" i="3"/>
  <c r="B155" i="3" s="1"/>
  <c r="E152" i="3"/>
  <c r="B152" i="3" s="1"/>
  <c r="E147" i="3"/>
  <c r="B147" i="3" s="1"/>
  <c r="E144" i="3"/>
  <c r="B144" i="3" s="1"/>
  <c r="E135" i="3"/>
  <c r="B135" i="3" s="1"/>
  <c r="E127" i="3"/>
  <c r="B127" i="3" s="1"/>
  <c r="E119" i="3"/>
  <c r="B119" i="3" s="1"/>
  <c r="E111" i="3"/>
  <c r="B111" i="3" s="1"/>
  <c r="E103" i="3"/>
  <c r="B103" i="3" s="1"/>
  <c r="E95" i="3"/>
  <c r="B95" i="3" s="1"/>
  <c r="E87" i="3"/>
  <c r="B87" i="3" s="1"/>
  <c r="E79" i="3"/>
  <c r="B79" i="3" s="1"/>
  <c r="E71" i="3"/>
  <c r="B71" i="3" s="1"/>
  <c r="E63" i="3"/>
  <c r="B63" i="3" s="1"/>
  <c r="E55" i="3"/>
  <c r="B55" i="3" s="1"/>
  <c r="E47" i="3"/>
  <c r="B47" i="3" s="1"/>
  <c r="E39" i="3"/>
  <c r="B39" i="3" s="1"/>
  <c r="E31" i="3"/>
  <c r="B31" i="3" s="1"/>
  <c r="H1392" i="37"/>
  <c r="G1408" i="37"/>
  <c r="H1408" i="37"/>
  <c r="G1393" i="37"/>
  <c r="H1393" i="37"/>
  <c r="G1389" i="37"/>
  <c r="G1211" i="37"/>
  <c r="G1113" i="37"/>
  <c r="G1445" i="37"/>
  <c r="H1445" i="37"/>
  <c r="G1444" i="37"/>
  <c r="I1444" i="37" s="1"/>
  <c r="G1405" i="37"/>
  <c r="H1405" i="37"/>
  <c r="G1390" i="37"/>
  <c r="H1390" i="37"/>
  <c r="G1380" i="37"/>
  <c r="G1352" i="37"/>
  <c r="H1352" i="37"/>
  <c r="G1114" i="37"/>
  <c r="G1485" i="37"/>
  <c r="H1485" i="37"/>
  <c r="I1440" i="37"/>
  <c r="I1434" i="37"/>
  <c r="G1374" i="37"/>
  <c r="H1374" i="37"/>
  <c r="G1354" i="37"/>
  <c r="H1354" i="37"/>
  <c r="G1126" i="37"/>
  <c r="G1122" i="37"/>
  <c r="G1109" i="37"/>
  <c r="G1094" i="37"/>
  <c r="G1090" i="37"/>
  <c r="G1086" i="37"/>
  <c r="G1082" i="37"/>
  <c r="G1078" i="37"/>
  <c r="G1054" i="37"/>
  <c r="G1046" i="37"/>
  <c r="G1042" i="37"/>
  <c r="G1031" i="37"/>
  <c r="G1552" i="37"/>
  <c r="G1548" i="37"/>
  <c r="G1544" i="37"/>
  <c r="G1512" i="37"/>
  <c r="G1443" i="37"/>
  <c r="H1407" i="37"/>
  <c r="H1395" i="37"/>
  <c r="H1391" i="37"/>
  <c r="G1377" i="37"/>
  <c r="G1369" i="37"/>
  <c r="H1369" i="37"/>
  <c r="G1365" i="37"/>
  <c r="H1363" i="37"/>
  <c r="G1362" i="37"/>
  <c r="H1359" i="37"/>
  <c r="G1358" i="37"/>
  <c r="H1355" i="37"/>
  <c r="H1351" i="37"/>
  <c r="G1341" i="37"/>
  <c r="G1337" i="37"/>
  <c r="H1335" i="37"/>
  <c r="G1334" i="37"/>
  <c r="G1328" i="37"/>
  <c r="G1313" i="37"/>
  <c r="G1301" i="37"/>
  <c r="G1297" i="37"/>
  <c r="G1294" i="37"/>
  <c r="G1285" i="37"/>
  <c r="G1281" i="37"/>
  <c r="G1277" i="37"/>
  <c r="G1273" i="37"/>
  <c r="G1269" i="37"/>
  <c r="G1265" i="37"/>
  <c r="G1261" i="37"/>
  <c r="G1257" i="37"/>
  <c r="G1253" i="37"/>
  <c r="G1249" i="37"/>
  <c r="G1245" i="37"/>
  <c r="G1241" i="37"/>
  <c r="G1237" i="37"/>
  <c r="G1233" i="37"/>
  <c r="G1229" i="37"/>
  <c r="G1225" i="37"/>
  <c r="G1221" i="37"/>
  <c r="G1207" i="37"/>
  <c r="G1193" i="37"/>
  <c r="G1189" i="37"/>
  <c r="G1167" i="37"/>
  <c r="G1163" i="37"/>
  <c r="G1157" i="37"/>
  <c r="G1132" i="37"/>
  <c r="G1128" i="37"/>
  <c r="G1127" i="37"/>
  <c r="G1123" i="37"/>
  <c r="G1110" i="37"/>
  <c r="G1106" i="37"/>
  <c r="G1087" i="37"/>
  <c r="G1083" i="37"/>
  <c r="G1079" i="37"/>
  <c r="G1075" i="37"/>
  <c r="G1071" i="37"/>
  <c r="G1067" i="37"/>
  <c r="G1063" i="37"/>
  <c r="G1059" i="37"/>
  <c r="G1032" i="37"/>
  <c r="G1028" i="37"/>
  <c r="G973" i="37"/>
  <c r="G969" i="37"/>
  <c r="G965" i="37"/>
  <c r="G961" i="37"/>
  <c r="G957" i="37"/>
  <c r="G953" i="37"/>
  <c r="G949" i="37"/>
  <c r="G945" i="37"/>
  <c r="G941" i="37"/>
  <c r="G937" i="37"/>
  <c r="G933" i="37"/>
  <c r="G929" i="37"/>
  <c r="G925" i="37"/>
  <c r="G921" i="37"/>
  <c r="G917" i="37"/>
  <c r="G913" i="37"/>
  <c r="G909" i="37"/>
  <c r="G905" i="37"/>
  <c r="G901" i="37"/>
  <c r="G897" i="37"/>
  <c r="G893" i="37"/>
  <c r="G889" i="37"/>
  <c r="G885" i="37"/>
  <c r="G881" i="37"/>
  <c r="G877" i="37"/>
  <c r="G873" i="37"/>
  <c r="G869" i="37"/>
  <c r="G865" i="37"/>
  <c r="G861" i="37"/>
  <c r="G857" i="37"/>
  <c r="G853" i="37"/>
  <c r="G849" i="37"/>
  <c r="G845" i="37"/>
  <c r="G841" i="37"/>
  <c r="G837" i="37"/>
  <c r="G833" i="37"/>
  <c r="G829" i="37"/>
  <c r="G825" i="37"/>
  <c r="G821" i="37"/>
  <c r="G817" i="37"/>
  <c r="G813" i="37"/>
  <c r="G809" i="37"/>
  <c r="G805" i="37"/>
  <c r="G801" i="37"/>
  <c r="G797" i="37"/>
  <c r="G1558" i="37"/>
  <c r="G1554" i="37"/>
  <c r="G1550" i="37"/>
  <c r="G1538" i="37"/>
  <c r="G1534" i="37"/>
  <c r="G1530" i="37"/>
  <c r="G1518" i="37"/>
  <c r="G1514" i="37"/>
  <c r="G1506" i="37"/>
  <c r="G1501" i="37"/>
  <c r="G1499" i="37"/>
  <c r="G1495" i="37"/>
  <c r="G1474" i="37"/>
  <c r="G1379" i="37"/>
  <c r="G1367" i="37"/>
  <c r="G1339" i="37"/>
  <c r="G1320" i="37"/>
  <c r="G1303" i="37"/>
  <c r="G1299" i="37"/>
  <c r="G1283" i="37"/>
  <c r="G1279" i="37"/>
  <c r="G1275" i="37"/>
  <c r="G1271" i="37"/>
  <c r="G1267" i="37"/>
  <c r="G1263" i="37"/>
  <c r="G1259" i="37"/>
  <c r="G1255" i="37"/>
  <c r="G1251" i="37"/>
  <c r="G1247" i="37"/>
  <c r="G1243" i="37"/>
  <c r="G1239" i="37"/>
  <c r="G1235" i="37"/>
  <c r="G1231" i="37"/>
  <c r="G1227" i="37"/>
  <c r="G1223" i="37"/>
  <c r="G1210" i="37"/>
  <c r="G1125" i="37"/>
  <c r="G1121" i="37"/>
  <c r="G975" i="37"/>
  <c r="G971" i="37"/>
  <c r="G967" i="37"/>
  <c r="G963" i="37"/>
  <c r="G959" i="37"/>
  <c r="G955" i="37"/>
  <c r="G951" i="37"/>
  <c r="G947" i="37"/>
  <c r="G943" i="37"/>
  <c r="G939" i="37"/>
  <c r="G935" i="37"/>
  <c r="G931" i="37"/>
  <c r="G927" i="37"/>
  <c r="G923" i="37"/>
  <c r="G919" i="37"/>
  <c r="G915" i="37"/>
  <c r="G911" i="37"/>
  <c r="G1019" i="37"/>
  <c r="G1010" i="37"/>
  <c r="G1005" i="37"/>
  <c r="G1001" i="37"/>
  <c r="G792" i="37"/>
  <c r="G788" i="37"/>
  <c r="G784" i="37"/>
  <c r="G780" i="37"/>
  <c r="G776" i="37"/>
  <c r="G772" i="37"/>
  <c r="G768" i="37"/>
  <c r="G764" i="37"/>
  <c r="G760" i="37"/>
  <c r="G756" i="37"/>
  <c r="G752" i="37"/>
  <c r="G748" i="37"/>
  <c r="G744" i="37"/>
  <c r="G740" i="37"/>
  <c r="G736" i="37"/>
  <c r="G732" i="37"/>
  <c r="G728" i="37"/>
  <c r="G724" i="37"/>
  <c r="G720" i="37"/>
  <c r="G716" i="37"/>
  <c r="G712" i="37"/>
  <c r="G708" i="37"/>
  <c r="G704" i="37"/>
  <c r="G700" i="37"/>
  <c r="G696" i="37"/>
  <c r="G692" i="37"/>
  <c r="G688" i="37"/>
  <c r="G684" i="37"/>
  <c r="G680" i="37"/>
  <c r="G676" i="37"/>
  <c r="G672" i="37"/>
  <c r="G668" i="37"/>
  <c r="G664" i="37"/>
  <c r="G660" i="37"/>
  <c r="G656" i="37"/>
  <c r="G652" i="37"/>
  <c r="G648" i="37"/>
  <c r="G644" i="37"/>
  <c r="G638" i="37"/>
  <c r="G550" i="37"/>
  <c r="G528" i="37"/>
  <c r="G512" i="37"/>
  <c r="G434" i="37"/>
  <c r="G432" i="37"/>
  <c r="G428" i="37"/>
  <c r="G402" i="37"/>
  <c r="G295" i="37"/>
  <c r="G1559" i="37"/>
  <c r="G1555" i="37"/>
  <c r="G1539" i="37"/>
  <c r="G1535" i="37"/>
  <c r="G1519" i="37"/>
  <c r="G1515" i="37"/>
  <c r="G1507" i="37"/>
  <c r="G1500" i="37"/>
  <c r="G1496" i="37"/>
  <c r="G1490" i="37"/>
  <c r="G1487" i="37"/>
  <c r="G1483" i="37"/>
  <c r="G1479" i="37"/>
  <c r="G1472" i="37"/>
  <c r="G1467" i="37"/>
  <c r="G1447" i="37"/>
  <c r="I1447" i="37" s="1"/>
  <c r="G1329" i="37"/>
  <c r="G1319" i="37"/>
  <c r="G1314" i="37"/>
  <c r="G1302" i="37"/>
  <c r="G1298" i="37"/>
  <c r="G1289" i="37"/>
  <c r="G1286" i="37"/>
  <c r="G1282" i="37"/>
  <c r="G1278" i="37"/>
  <c r="G1274" i="37"/>
  <c r="G1270" i="37"/>
  <c r="G1266" i="37"/>
  <c r="G1262" i="37"/>
  <c r="G1258" i="37"/>
  <c r="G1254" i="37"/>
  <c r="G1250" i="37"/>
  <c r="G1246" i="37"/>
  <c r="G1242" i="37"/>
  <c r="G1238" i="37"/>
  <c r="G1234" i="37"/>
  <c r="G1230" i="37"/>
  <c r="G1226" i="37"/>
  <c r="G1222" i="37"/>
  <c r="G1205" i="37"/>
  <c r="G1203" i="37"/>
  <c r="G1197" i="37"/>
  <c r="G1195" i="37"/>
  <c r="G1191" i="37"/>
  <c r="G1187" i="37"/>
  <c r="G1165" i="37"/>
  <c r="G1161" i="37"/>
  <c r="G1159" i="37"/>
  <c r="G1155" i="37"/>
  <c r="G1141" i="37"/>
  <c r="G1130" i="37"/>
  <c r="G1093" i="37"/>
  <c r="G1053" i="37"/>
  <c r="G1045" i="37"/>
  <c r="G1020" i="37"/>
  <c r="G1011" i="37"/>
  <c r="G1007" i="37"/>
  <c r="G1002" i="37"/>
  <c r="G980" i="37"/>
  <c r="G793" i="37"/>
  <c r="G789" i="37"/>
  <c r="G785" i="37"/>
  <c r="G781" i="37"/>
  <c r="G777" i="37"/>
  <c r="G773" i="37"/>
  <c r="G769" i="37"/>
  <c r="G765" i="37"/>
  <c r="G761" i="37"/>
  <c r="G757" i="37"/>
  <c r="G753" i="37"/>
  <c r="G749" i="37"/>
  <c r="G745" i="37"/>
  <c r="G741" i="37"/>
  <c r="G737" i="37"/>
  <c r="G733" i="37"/>
  <c r="G729" i="37"/>
  <c r="G725" i="37"/>
  <c r="G721" i="37"/>
  <c r="G717" i="37"/>
  <c r="G713" i="37"/>
  <c r="G709" i="37"/>
  <c r="G705" i="37"/>
  <c r="G701" i="37"/>
  <c r="G697" i="37"/>
  <c r="G693" i="37"/>
  <c r="G689" i="37"/>
  <c r="G685" i="37"/>
  <c r="G681" i="37"/>
  <c r="G677" i="37"/>
  <c r="G673" i="37"/>
  <c r="G669" i="37"/>
  <c r="G665" i="37"/>
  <c r="G661" i="37"/>
  <c r="G657" i="37"/>
  <c r="G653" i="37"/>
  <c r="G674" i="37"/>
  <c r="G670" i="37"/>
  <c r="G666" i="37"/>
  <c r="G662" i="37"/>
  <c r="G658" i="37"/>
  <c r="G654" i="37"/>
  <c r="G622" i="37"/>
  <c r="G649" i="37"/>
  <c r="G645" i="37"/>
  <c r="G639" i="37"/>
  <c r="G604" i="37"/>
  <c r="G602" i="37"/>
  <c r="G598" i="37"/>
  <c r="G579" i="37"/>
  <c r="G577" i="37"/>
  <c r="G566" i="37"/>
  <c r="G551" i="37"/>
  <c r="G547" i="37"/>
  <c r="G517" i="37"/>
  <c r="G505" i="37"/>
  <c r="G1095" i="37"/>
  <c r="G1091" i="37"/>
  <c r="G1009" i="37"/>
  <c r="G998" i="37"/>
  <c r="G994" i="37"/>
  <c r="G981" i="37"/>
  <c r="G640" i="37"/>
  <c r="G628" i="37"/>
  <c r="G618" i="37"/>
  <c r="G599" i="37"/>
  <c r="G595" i="37"/>
  <c r="G567" i="37"/>
  <c r="G522" i="37"/>
  <c r="G582" i="37"/>
  <c r="G544" i="37"/>
  <c r="G524" i="37"/>
  <c r="G514" i="37"/>
  <c r="G495" i="37"/>
  <c r="G447" i="37"/>
  <c r="G435" i="37"/>
  <c r="G429" i="37"/>
  <c r="G403" i="37"/>
  <c r="G321" i="37"/>
  <c r="G301" i="37"/>
  <c r="G297" i="37"/>
  <c r="G269" i="37"/>
  <c r="G245" i="37"/>
  <c r="G225" i="37"/>
  <c r="G211" i="37"/>
  <c r="G206" i="37"/>
  <c r="G202" i="37"/>
  <c r="G191" i="37"/>
  <c r="G185" i="37"/>
  <c r="G181" i="37"/>
  <c r="G177" i="37"/>
  <c r="G158" i="37"/>
  <c r="G155" i="37"/>
  <c r="G145" i="37"/>
  <c r="G141" i="37"/>
  <c r="G129" i="37"/>
  <c r="G127" i="37"/>
  <c r="G123" i="37"/>
  <c r="G108" i="37"/>
  <c r="G104" i="37"/>
  <c r="G100" i="37"/>
  <c r="G95" i="37"/>
  <c r="G83" i="37"/>
  <c r="G79" i="37"/>
  <c r="G34" i="37"/>
  <c r="G32" i="37"/>
  <c r="G28" i="37"/>
  <c r="G15" i="37"/>
  <c r="G9" i="37"/>
  <c r="G5" i="37"/>
  <c r="G1108" i="37"/>
  <c r="G1072" i="37"/>
  <c r="G1068" i="37"/>
  <c r="G1064" i="37"/>
  <c r="G1060" i="37"/>
  <c r="G1055" i="37"/>
  <c r="G1051" i="37"/>
  <c r="G1047" i="37"/>
  <c r="G1043" i="37"/>
  <c r="G1022" i="37"/>
  <c r="G1018" i="37"/>
  <c r="G997" i="37"/>
  <c r="G993" i="37"/>
  <c r="G583" i="37"/>
  <c r="G545" i="37"/>
  <c r="G525" i="37"/>
  <c r="G515" i="37"/>
  <c r="G504" i="37"/>
  <c r="G500" i="37"/>
  <c r="G496" i="37"/>
  <c r="G478" i="37"/>
  <c r="G466" i="37"/>
  <c r="G448" i="37"/>
  <c r="G436" i="37"/>
  <c r="G430" i="37"/>
  <c r="G390" i="37"/>
  <c r="G386" i="37"/>
  <c r="G378" i="37"/>
  <c r="G293" i="37"/>
  <c r="G286" i="37"/>
  <c r="G270" i="37"/>
  <c r="G246" i="37"/>
  <c r="G502" i="37"/>
  <c r="G480" i="37"/>
  <c r="G468" i="37"/>
  <c r="G456" i="37"/>
  <c r="G443" i="37"/>
  <c r="G439" i="37"/>
  <c r="G384" i="37"/>
  <c r="G382" i="37"/>
  <c r="G376" i="37"/>
  <c r="G374" i="37"/>
  <c r="G334" i="37"/>
  <c r="G324" i="37"/>
  <c r="G322" i="37"/>
  <c r="G316" i="37"/>
  <c r="G312" i="37"/>
  <c r="G302" i="37"/>
  <c r="G298" i="37"/>
  <c r="G287" i="37"/>
  <c r="G261" i="37"/>
  <c r="G212" i="37"/>
  <c r="G207" i="37"/>
  <c r="G203" i="37"/>
  <c r="G192" i="37"/>
  <c r="G188" i="37"/>
  <c r="G182" i="37"/>
  <c r="G178" i="37"/>
  <c r="G159" i="37"/>
  <c r="G146" i="37"/>
  <c r="G142" i="37"/>
  <c r="G130" i="37"/>
  <c r="G96" i="37"/>
  <c r="G92" i="37"/>
  <c r="G89" i="37"/>
  <c r="G85" i="37"/>
  <c r="G80" i="37"/>
  <c r="G35" i="37"/>
  <c r="G10" i="37"/>
  <c r="G6" i="37"/>
  <c r="G503" i="37"/>
  <c r="G499" i="37"/>
  <c r="G477" i="37"/>
  <c r="G465" i="37"/>
  <c r="G444" i="37"/>
  <c r="G440" i="37"/>
  <c r="G385" i="37"/>
  <c r="G377" i="37"/>
  <c r="G371" i="37"/>
  <c r="G369" i="37"/>
  <c r="G365" i="37"/>
  <c r="G359" i="37"/>
  <c r="G351" i="37"/>
  <c r="G345" i="37"/>
  <c r="G335" i="37"/>
  <c r="G325" i="37"/>
  <c r="G319" i="37"/>
  <c r="G317" i="37"/>
  <c r="G313" i="37"/>
  <c r="G299" i="37"/>
  <c r="G288" i="37"/>
  <c r="G262" i="37"/>
  <c r="G233" i="37"/>
  <c r="G209" i="37"/>
  <c r="G204" i="37"/>
  <c r="G193" i="37"/>
  <c r="G189" i="37"/>
  <c r="G183" i="37"/>
  <c r="G179" i="37"/>
  <c r="G160" i="37"/>
  <c r="G147" i="37"/>
  <c r="G143" i="37"/>
  <c r="G139" i="37"/>
  <c r="G97" i="37"/>
  <c r="G93" i="37"/>
  <c r="G81" i="37"/>
  <c r="G77" i="37"/>
  <c r="G42" i="37"/>
  <c r="G38" i="37"/>
  <c r="G11" i="37"/>
  <c r="G7" i="37"/>
  <c r="G372" i="37"/>
  <c r="G366" i="37"/>
  <c r="G362" i="37"/>
  <c r="G360" i="37"/>
  <c r="G352" i="37"/>
  <c r="G346" i="37"/>
  <c r="G338" i="37"/>
  <c r="G332" i="37"/>
  <c r="G326" i="37"/>
  <c r="G314" i="37"/>
  <c r="G310" i="37"/>
  <c r="G171" i="37"/>
  <c r="G156" i="37"/>
  <c r="G152" i="37"/>
  <c r="G109" i="37"/>
  <c r="G105" i="37"/>
  <c r="G101" i="37"/>
  <c r="G90" i="37"/>
  <c r="G86" i="37"/>
  <c r="G43" i="37"/>
  <c r="G39" i="37"/>
  <c r="G29" i="37"/>
  <c r="G16" i="37"/>
  <c r="G172" i="37"/>
  <c r="G168" i="37"/>
  <c r="G153" i="37"/>
  <c r="G121" i="37"/>
  <c r="G110" i="37"/>
  <c r="G102" i="37"/>
  <c r="G87" i="37"/>
  <c r="G68" i="37"/>
  <c r="G62" i="37"/>
  <c r="G56" i="37"/>
  <c r="G48" i="37"/>
  <c r="G44" i="37"/>
  <c r="G30" i="37"/>
  <c r="G26" i="37"/>
  <c r="G17" i="37"/>
  <c r="G1196" i="37"/>
  <c r="H1196" i="37"/>
  <c r="C131" i="37"/>
  <c r="F141" i="1"/>
  <c r="C616" i="37"/>
  <c r="F628" i="1"/>
  <c r="B199" i="3"/>
  <c r="F462" i="1"/>
  <c r="D1040" i="37"/>
  <c r="G1040" i="37" s="1"/>
  <c r="D1057" i="37"/>
  <c r="H281" i="3"/>
  <c r="G1463" i="37"/>
  <c r="H1463" i="37"/>
  <c r="G507" i="37"/>
  <c r="H507" i="37"/>
  <c r="G392" i="37"/>
  <c r="H392" i="37"/>
  <c r="G344" i="37"/>
  <c r="H344" i="37"/>
  <c r="G248" i="37"/>
  <c r="H248" i="37"/>
  <c r="G235" i="37"/>
  <c r="H235" i="37"/>
  <c r="G546" i="37"/>
  <c r="H546" i="37"/>
  <c r="G1057" i="37"/>
  <c r="H1057" i="37"/>
  <c r="C1168" i="37"/>
  <c r="G287" i="3"/>
  <c r="G1208" i="37"/>
  <c r="H1208" i="37"/>
  <c r="G160" i="3"/>
  <c r="E160" i="3" s="1"/>
  <c r="B160" i="3" s="1"/>
  <c r="G170" i="3"/>
  <c r="E170" i="3" s="1"/>
  <c r="B170" i="3" s="1"/>
  <c r="G1070" i="37"/>
  <c r="H1070" i="37"/>
  <c r="G1062" i="37"/>
  <c r="H1062" i="37"/>
  <c r="D1041" i="37"/>
  <c r="H1041" i="37" s="1"/>
  <c r="H163" i="3"/>
  <c r="F60" i="1"/>
  <c r="K48" i="42"/>
  <c r="J55" i="42"/>
  <c r="F136" i="36"/>
  <c r="F74" i="1"/>
  <c r="F86" i="1"/>
  <c r="F142" i="1"/>
  <c r="F258" i="1"/>
  <c r="F273" i="1"/>
  <c r="F348" i="1"/>
  <c r="F372" i="1"/>
  <c r="F519" i="1"/>
  <c r="F571" i="1"/>
  <c r="F583" i="1"/>
  <c r="F647" i="1"/>
  <c r="E302" i="1"/>
  <c r="E147" i="1"/>
  <c r="D137" i="37" s="1"/>
  <c r="G137" i="37" s="1"/>
  <c r="E134" i="1"/>
  <c r="D124" i="37" s="1"/>
  <c r="E56" i="1"/>
  <c r="D46" i="37" s="1"/>
  <c r="E487" i="1"/>
  <c r="D475" i="37" s="1"/>
  <c r="E399" i="1"/>
  <c r="D388" i="37" s="1"/>
  <c r="E268" i="1"/>
  <c r="D258" i="37" s="1"/>
  <c r="E232" i="1"/>
  <c r="D222" i="37" s="1"/>
  <c r="E223" i="1"/>
  <c r="D213" i="37" s="1"/>
  <c r="E160" i="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H1040" i="37"/>
  <c r="F84" i="27"/>
  <c r="G1050" i="37"/>
  <c r="H1050" i="37"/>
  <c r="F92" i="27"/>
  <c r="G1058" i="37"/>
  <c r="H1058" i="37"/>
  <c r="G1076" i="37"/>
  <c r="H1076" i="37"/>
  <c r="F124" i="27"/>
  <c r="H1104" i="37"/>
  <c r="G1112" i="37"/>
  <c r="H1112" i="37"/>
  <c r="E151" i="27"/>
  <c r="F151" i="27" s="1"/>
  <c r="H1134" i="37"/>
  <c r="G1134" i="37"/>
  <c r="H1143" i="37"/>
  <c r="G1143" i="37"/>
  <c r="F203" i="27"/>
  <c r="G1169" i="37"/>
  <c r="H1169" i="37"/>
  <c r="F243" i="27"/>
  <c r="D45" i="33"/>
  <c r="E29" i="33"/>
  <c r="G1449" i="37"/>
  <c r="H1449" i="37"/>
  <c r="H1426" i="37"/>
  <c r="G1426" i="37"/>
  <c r="H1404" i="37"/>
  <c r="G1404" i="37"/>
  <c r="G1372" i="37"/>
  <c r="H1372" i="37"/>
  <c r="H1336" i="37"/>
  <c r="H1318" i="37"/>
  <c r="G1304" i="37"/>
  <c r="H1304" i="37"/>
  <c r="G1288" i="37"/>
  <c r="H1288" i="37"/>
  <c r="G139" i="3"/>
  <c r="E139" i="3" s="1"/>
  <c r="B139" i="3" s="1"/>
  <c r="E80" i="3"/>
  <c r="B80" i="3" s="1"/>
  <c r="E72" i="3"/>
  <c r="B72" i="3" s="1"/>
  <c r="E64" i="3"/>
  <c r="B64" i="3" s="1"/>
  <c r="E56" i="3"/>
  <c r="B56" i="3" s="1"/>
  <c r="E48" i="3"/>
  <c r="B48" i="3" s="1"/>
  <c r="E40" i="3"/>
  <c r="B40" i="3" s="1"/>
  <c r="E32" i="3"/>
  <c r="B32" i="3" s="1"/>
  <c r="H55" i="37"/>
  <c r="H223" i="37"/>
  <c r="H433" i="37"/>
  <c r="H481" i="37"/>
  <c r="G1469"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G1400" i="37"/>
  <c r="H1400" i="37"/>
  <c r="G1546" i="37"/>
  <c r="H1546" i="37"/>
  <c r="C979" i="37"/>
  <c r="D13" i="27"/>
  <c r="G185" i="3"/>
  <c r="E185" i="3" s="1"/>
  <c r="B185" i="3" s="1"/>
  <c r="H1089" i="37"/>
  <c r="G1074" i="37"/>
  <c r="H1074" i="37"/>
  <c r="G1066" i="37"/>
  <c r="H1066" i="37"/>
  <c r="F57" i="36"/>
  <c r="F172" i="1"/>
  <c r="F394" i="1"/>
  <c r="F629" i="1"/>
  <c r="E475" i="1"/>
  <c r="D463" i="37" s="1"/>
  <c r="E462" i="1"/>
  <c r="D450" i="37" s="1"/>
  <c r="E366" i="1"/>
  <c r="G408" i="37"/>
  <c r="H408" i="37"/>
  <c r="G337" i="37"/>
  <c r="H337" i="37"/>
  <c r="G323" i="37"/>
  <c r="H323" i="37"/>
  <c r="H137"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G388" i="37"/>
  <c r="H388" i="37"/>
  <c r="G380" i="37"/>
  <c r="H380" i="37"/>
  <c r="G356" i="37"/>
  <c r="H356" i="37"/>
  <c r="D268" i="1"/>
  <c r="G259" i="37"/>
  <c r="H259" i="37"/>
  <c r="D232" i="1"/>
  <c r="G232" i="37"/>
  <c r="H232" i="37"/>
  <c r="G208" i="37"/>
  <c r="H208" i="37"/>
  <c r="G186" i="37"/>
  <c r="H186" i="37"/>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1104" i="37" s="1"/>
  <c r="C1116" i="37"/>
  <c r="G282" i="3"/>
  <c r="G1153" i="37"/>
  <c r="H1153" i="37"/>
  <c r="G1201" i="37"/>
  <c r="H1201" i="37"/>
  <c r="E254" i="27"/>
  <c r="D1219" i="37" s="1"/>
  <c r="G1219" i="37" s="1"/>
  <c r="G1458" i="37"/>
  <c r="H1458" i="37"/>
  <c r="H1412" i="37"/>
  <c r="G1412" i="37"/>
  <c r="G1397" i="37"/>
  <c r="G1381" i="37"/>
  <c r="H1381" i="37"/>
  <c r="H1364" i="37"/>
  <c r="G1348" i="37"/>
  <c r="H1348" i="37"/>
  <c r="G1325" i="37"/>
  <c r="H1325" i="37"/>
  <c r="G1310" i="37"/>
  <c r="H1310" i="37"/>
  <c r="G1486" i="37"/>
  <c r="H1486" i="37"/>
  <c r="D54" i="30"/>
  <c r="C1510" i="37" s="1"/>
  <c r="G1526" i="37"/>
  <c r="H1526" i="37"/>
  <c r="G281" i="3"/>
  <c r="B260"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D47" i="30"/>
  <c r="G177" i="3"/>
  <c r="E177" i="3" s="1"/>
  <c r="B177" i="3" s="1"/>
  <c r="J48" i="42"/>
  <c r="F233" i="1"/>
  <c r="F245" i="1"/>
  <c r="J47" i="42"/>
  <c r="F13" i="1"/>
  <c r="F29" i="1"/>
  <c r="F85" i="1"/>
  <c r="F315" i="1"/>
  <c r="F339" i="1"/>
  <c r="F347" i="1"/>
  <c r="F355" i="1"/>
  <c r="F367" i="1"/>
  <c r="F391" i="1"/>
  <c r="F399" i="1"/>
  <c r="F403" i="1"/>
  <c r="F419" i="1"/>
  <c r="G410" i="37"/>
  <c r="H410" i="37"/>
  <c r="F438" i="1"/>
  <c r="F458" i="1"/>
  <c r="F498" i="1"/>
  <c r="F518" i="1"/>
  <c r="F538" i="1"/>
  <c r="F558" i="1"/>
  <c r="F574" i="1"/>
  <c r="F606" i="1"/>
  <c r="E647" i="1"/>
  <c r="D635" i="37" s="1"/>
  <c r="G635" i="37" s="1"/>
  <c r="E347" i="1"/>
  <c r="D336" i="37" s="1"/>
  <c r="H336" i="37" s="1"/>
  <c r="E116" i="1"/>
  <c r="D106" i="37" s="1"/>
  <c r="H106" i="37" s="1"/>
  <c r="E85" i="1"/>
  <c r="D75" i="37" s="1"/>
  <c r="E13" i="1"/>
  <c r="E518" i="1"/>
  <c r="D506" i="37" s="1"/>
  <c r="G506" i="37" s="1"/>
  <c r="E424" i="1"/>
  <c r="E204" i="1"/>
  <c r="D194" i="37" s="1"/>
  <c r="E171" i="1"/>
  <c r="D161" i="37" s="1"/>
  <c r="E583" i="1"/>
  <c r="D571" i="37" s="1"/>
  <c r="G571" i="37" s="1"/>
  <c r="D646" i="1"/>
  <c r="G409" i="37"/>
  <c r="D314" i="1"/>
  <c r="D301" i="1" s="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G578" i="37"/>
  <c r="H578" i="37"/>
  <c r="C568" i="37"/>
  <c r="G173" i="3"/>
  <c r="E173" i="3" s="1"/>
  <c r="B173" i="3" s="1"/>
  <c r="D532" i="1"/>
  <c r="G534" i="37"/>
  <c r="H534" i="37"/>
  <c r="F14" i="27"/>
  <c r="E18" i="27"/>
  <c r="D983" i="37" s="1"/>
  <c r="G983" i="37" s="1"/>
  <c r="F19" i="27"/>
  <c r="F25" i="27"/>
  <c r="F35" i="27"/>
  <c r="F41" i="27"/>
  <c r="F47" i="27"/>
  <c r="G1023" i="37"/>
  <c r="H1023" i="37"/>
  <c r="F75" i="27"/>
  <c r="G1041" i="37"/>
  <c r="E84" i="27"/>
  <c r="D1049" i="37" s="1"/>
  <c r="H1049" i="37" s="1"/>
  <c r="F85" i="27"/>
  <c r="F93" i="27"/>
  <c r="F111" i="27"/>
  <c r="F139"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H1376" i="37"/>
  <c r="G1376" i="37"/>
  <c r="H1343" i="37"/>
  <c r="G1343" i="37"/>
  <c r="H1321" i="37"/>
  <c r="G1321" i="37"/>
  <c r="H1292" i="37"/>
  <c r="D48" i="30"/>
  <c r="H1541" i="37"/>
  <c r="G1541" i="37"/>
  <c r="H1521" i="37"/>
  <c r="G1521" i="37"/>
  <c r="H286" i="3"/>
  <c r="E271" i="3"/>
  <c r="B271" i="3" s="1"/>
  <c r="G181" i="3"/>
  <c r="E181" i="3" s="1"/>
  <c r="B181" i="3" s="1"/>
  <c r="E156" i="3"/>
  <c r="B156" i="3" s="1"/>
  <c r="E148" i="3"/>
  <c r="B148" i="3" s="1"/>
  <c r="E140" i="3"/>
  <c r="B140" i="3" s="1"/>
  <c r="H409" i="37"/>
  <c r="H541" i="37"/>
  <c r="H1397" i="37"/>
  <c r="G1453" i="37"/>
  <c r="H1453" i="37"/>
  <c r="G1531" i="37"/>
  <c r="G1516" i="37"/>
  <c r="I1465" i="37"/>
  <c r="G1462" i="37"/>
  <c r="H1462" i="37"/>
  <c r="G1456" i="37"/>
  <c r="H1456" i="37"/>
  <c r="G1452" i="37"/>
  <c r="H1452" i="37"/>
  <c r="I1445" i="37"/>
  <c r="G1551" i="37"/>
  <c r="G1536" i="37"/>
  <c r="G1511" i="37"/>
  <c r="G1488" i="37"/>
  <c r="G1484" i="37"/>
  <c r="G1471" i="37"/>
  <c r="I1467" i="37"/>
  <c r="G1460" i="37"/>
  <c r="H1460" i="37"/>
  <c r="G1454" i="37"/>
  <c r="H1454" i="37"/>
  <c r="G1450" i="37"/>
  <c r="H1450" i="37"/>
  <c r="I1443" i="37"/>
  <c r="G1370" i="37"/>
  <c r="H1370" i="37"/>
  <c r="G1366" i="37"/>
  <c r="H1366" i="37"/>
  <c r="G1332" i="37"/>
  <c r="G1532" i="37"/>
  <c r="G1528" i="37"/>
  <c r="G1524" i="37"/>
  <c r="G1520" i="37"/>
  <c r="G1480" i="37"/>
  <c r="H1468" i="37"/>
  <c r="G1464" i="37"/>
  <c r="I1464" i="37" s="1"/>
  <c r="H1464" i="37"/>
  <c r="G1461" i="37"/>
  <c r="H1461" i="37"/>
  <c r="G1455" i="37"/>
  <c r="I1455" i="37" s="1"/>
  <c r="H1455" i="37"/>
  <c r="G1451" i="37"/>
  <c r="H1451" i="37"/>
  <c r="G1448" i="37"/>
  <c r="I1448" i="37" s="1"/>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57" i="37"/>
  <c r="G336" i="37"/>
  <c r="G318" i="37"/>
  <c r="G296" i="37"/>
  <c r="G175" i="37"/>
  <c r="G328" i="37"/>
  <c r="G304" i="37"/>
  <c r="G106" i="37"/>
  <c r="G91" i="37"/>
  <c r="G76" i="37"/>
  <c r="G162" i="37"/>
  <c r="G138" i="37"/>
  <c r="G128" i="37"/>
  <c r="G33" i="37"/>
  <c r="G4" i="37"/>
  <c r="G132" i="37"/>
  <c r="G112" i="37"/>
  <c r="G70" i="37"/>
  <c r="G64" i="37"/>
  <c r="G58" i="37"/>
  <c r="G50" i="37"/>
  <c r="G19" i="37"/>
  <c r="E234" i="27" l="1"/>
  <c r="D1140" i="37"/>
  <c r="G1049" i="37"/>
  <c r="F18" i="27"/>
  <c r="F160" i="1"/>
  <c r="F116" i="1"/>
  <c r="G24" i="3"/>
  <c r="H24" i="3"/>
  <c r="C150" i="37"/>
  <c r="H635" i="37"/>
  <c r="I1454" i="37"/>
  <c r="G194" i="37"/>
  <c r="G75" i="37"/>
  <c r="F12" i="36"/>
  <c r="D1287" i="37"/>
  <c r="H1287" i="37" s="1"/>
  <c r="K47" i="42"/>
  <c r="C1371" i="37"/>
  <c r="F96" i="36"/>
  <c r="D148" i="36"/>
  <c r="I1451" i="37"/>
  <c r="F204" i="1"/>
  <c r="G1287" i="37"/>
  <c r="C1317" i="37"/>
  <c r="F42" i="36"/>
  <c r="C213" i="37"/>
  <c r="H213" i="37" s="1"/>
  <c r="F223" i="1"/>
  <c r="C124" i="37"/>
  <c r="F134" i="1"/>
  <c r="I1461" i="37"/>
  <c r="I1450" i="37"/>
  <c r="I1460" i="37"/>
  <c r="E531" i="1"/>
  <c r="K54" i="42"/>
  <c r="E163" i="3"/>
  <c r="B163" i="3" s="1"/>
  <c r="E5" i="3"/>
  <c r="B5" i="3" s="1"/>
  <c r="C1423" i="37"/>
  <c r="J51" i="42"/>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C1503" i="37"/>
  <c r="G291" i="3"/>
  <c r="E291" i="3" s="1"/>
  <c r="B291" i="3" s="1"/>
  <c r="K57" i="42"/>
  <c r="H506" i="37"/>
  <c r="I1446" i="37"/>
  <c r="D1199" i="37"/>
  <c r="K46" i="42"/>
  <c r="G521" i="37"/>
  <c r="H521" i="37"/>
  <c r="C584" i="37"/>
  <c r="F596" i="1"/>
  <c r="G213" i="37"/>
  <c r="I1459" i="37"/>
  <c r="H1219" i="37"/>
  <c r="G451" i="37"/>
  <c r="H451" i="37"/>
  <c r="D150" i="37"/>
  <c r="H150" i="37" s="1"/>
  <c r="E159" i="1"/>
  <c r="H194" i="37"/>
  <c r="H75" i="37"/>
  <c r="C1504" i="37"/>
  <c r="K58" i="42"/>
  <c r="C1396" i="37"/>
  <c r="J50" i="42"/>
  <c r="F121" i="36"/>
  <c r="C1152" i="37"/>
  <c r="G286" i="3"/>
  <c r="E286" i="3" s="1"/>
  <c r="B286" i="3" s="1"/>
  <c r="F187" i="27"/>
  <c r="C1088" i="37"/>
  <c r="D74" i="27"/>
  <c r="F123" i="27"/>
  <c r="C475" i="37"/>
  <c r="F487" i="1"/>
  <c r="C46" i="37"/>
  <c r="F56" i="1"/>
  <c r="D355" i="37"/>
  <c r="E353" i="1"/>
  <c r="C978" i="37"/>
  <c r="J43" i="42"/>
  <c r="G413" i="37"/>
  <c r="H413" i="37"/>
  <c r="D291" i="37"/>
  <c r="E301" i="1"/>
  <c r="G131" i="37"/>
  <c r="H131" i="37"/>
  <c r="I1456" i="37"/>
  <c r="I1453" i="37"/>
  <c r="D1396" i="37"/>
  <c r="E148" i="36"/>
  <c r="F148" i="36" s="1"/>
  <c r="K50" i="42"/>
  <c r="C1441" i="37"/>
  <c r="J53" i="42"/>
  <c r="D12" i="33"/>
  <c r="C1200" i="37"/>
  <c r="F235" i="27"/>
  <c r="D234" i="27"/>
  <c r="D1168" i="37"/>
  <c r="H287" i="3"/>
  <c r="E287" i="3" s="1"/>
  <c r="B287" i="3" s="1"/>
  <c r="G568" i="37"/>
  <c r="H568" i="37"/>
  <c r="G476" i="37"/>
  <c r="H476" i="37"/>
  <c r="C303" i="37"/>
  <c r="F314" i="1"/>
  <c r="D412" i="37"/>
  <c r="E423" i="1"/>
  <c r="E639" i="1" s="1"/>
  <c r="D627" i="37" s="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F13" i="27" s="1"/>
  <c r="D423" i="1"/>
  <c r="H1411" i="37"/>
  <c r="H983" i="37"/>
  <c r="H571" i="37"/>
  <c r="G450" i="37"/>
  <c r="H450" i="37"/>
  <c r="C247" i="37"/>
  <c r="F257" i="1"/>
  <c r="C343" i="37"/>
  <c r="D353" i="1"/>
  <c r="F354" i="1"/>
  <c r="C40" i="37"/>
  <c r="D12" i="1"/>
  <c r="F50" i="1"/>
  <c r="C634" i="37"/>
  <c r="F646" i="1"/>
  <c r="G617" i="37"/>
  <c r="H617" i="37"/>
  <c r="C290" i="37"/>
  <c r="F301" i="1"/>
  <c r="D519" i="37"/>
  <c r="E174" i="27"/>
  <c r="C558" i="37"/>
  <c r="F570" i="1"/>
  <c r="C222" i="37"/>
  <c r="F232" i="1"/>
  <c r="C1457" i="37"/>
  <c r="J54" i="42"/>
  <c r="G585" i="37"/>
  <c r="H585" i="37"/>
  <c r="G1168" i="37"/>
  <c r="H1168" i="37"/>
  <c r="E74" i="27"/>
  <c r="G616" i="37"/>
  <c r="H616" i="37"/>
  <c r="G150" i="37" l="1"/>
  <c r="E24" i="3"/>
  <c r="B24" i="3" s="1"/>
  <c r="H124" i="37"/>
  <c r="G124" i="37"/>
  <c r="G295" i="3"/>
  <c r="E295" i="3" s="1"/>
  <c r="B295" i="3" s="1"/>
  <c r="G1116" i="37"/>
  <c r="G1317" i="37"/>
  <c r="H1317" i="37"/>
  <c r="G1371" i="37"/>
  <c r="H1371" i="37"/>
  <c r="C149" i="37"/>
  <c r="D292" i="1"/>
  <c r="D293" i="1" s="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H1423" i="37"/>
  <c r="D1039" i="37"/>
  <c r="K44" i="42"/>
  <c r="C2" i="37"/>
  <c r="F12" i="1"/>
  <c r="D415" i="1"/>
  <c r="J39" i="42"/>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C4" i="30" l="1"/>
  <c r="L37" i="37" s="1"/>
  <c r="G978" i="37"/>
  <c r="G290" i="37"/>
  <c r="G411" i="37"/>
  <c r="H411" i="37"/>
  <c r="C400" i="37"/>
  <c r="F411" i="1"/>
  <c r="L4" i="37"/>
  <c r="K3" i="3"/>
  <c r="K4" i="37"/>
  <c r="G1423" i="37"/>
  <c r="G298" i="3"/>
  <c r="E298" i="3" s="1"/>
  <c r="C404" i="37"/>
  <c r="F415" i="1"/>
  <c r="D642" i="1"/>
  <c r="C1138" i="37"/>
  <c r="F173" i="27"/>
  <c r="G519" i="37"/>
  <c r="H519" i="37"/>
  <c r="G289" i="3"/>
  <c r="E289" i="3" s="1"/>
  <c r="E4" i="36"/>
  <c r="L35" i="37"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C406" i="37"/>
  <c r="F417" i="1"/>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B262" i="3"/>
  <c r="G283" i="37"/>
  <c r="H283" i="37"/>
  <c r="G977" i="37"/>
  <c r="B27" i="42"/>
  <c r="H977" i="37"/>
  <c r="G267" i="3" s="1"/>
  <c r="E267" i="3" s="1"/>
  <c r="B267" i="3" s="1"/>
  <c r="G282" i="37"/>
  <c r="H282" i="37"/>
  <c r="C630" i="37"/>
  <c r="F642" i="1"/>
  <c r="E297" i="3"/>
  <c r="E29" i="42" s="1"/>
  <c r="B298" i="3"/>
  <c r="C405" i="37"/>
  <c r="D418" i="1"/>
  <c r="D643" i="1"/>
  <c r="F416" i="1"/>
  <c r="G294" i="3"/>
  <c r="E294" i="3" s="1"/>
  <c r="B294" i="3" s="1"/>
  <c r="G293" i="3"/>
  <c r="E293" i="3" s="1"/>
  <c r="E4" i="27" l="1"/>
  <c r="L34" i="37" s="1"/>
  <c r="D632" i="37"/>
  <c r="G630" i="37"/>
  <c r="H630" i="37"/>
  <c r="C631" i="37"/>
  <c r="D645" i="1"/>
  <c r="F643" i="1"/>
  <c r="E292" i="3"/>
  <c r="E31" i="42" s="1"/>
  <c r="B293" i="3"/>
  <c r="C407" i="37"/>
  <c r="F418" i="1"/>
  <c r="D644" i="1"/>
  <c r="G405" i="37"/>
  <c r="H405" i="37"/>
  <c r="D631" i="37"/>
  <c r="E645" i="1"/>
  <c r="E648" i="1" s="1"/>
  <c r="K3" i="37"/>
  <c r="L3" i="37"/>
  <c r="M3" i="3"/>
  <c r="E261" i="3"/>
  <c r="E27" i="42" s="1"/>
  <c r="G284" i="37"/>
  <c r="H284" i="37"/>
  <c r="G406" i="37"/>
  <c r="H406" i="37"/>
  <c r="C632" i="37" l="1"/>
  <c r="D648" i="1"/>
  <c r="Q19" i="3" s="1"/>
  <c r="F644" i="1"/>
  <c r="D633" i="37"/>
  <c r="E649" i="1"/>
  <c r="G631" i="37"/>
  <c r="H631" i="37"/>
  <c r="D636" i="37"/>
  <c r="K41" i="42"/>
  <c r="G407" i="37"/>
  <c r="H407" i="37"/>
  <c r="C633" i="37"/>
  <c r="D649" i="1"/>
  <c r="F645" i="1"/>
  <c r="D637" i="37" l="1"/>
  <c r="K42" i="42"/>
  <c r="C637" i="37"/>
  <c r="F649" i="1"/>
  <c r="J42" i="42"/>
  <c r="C636" i="37"/>
  <c r="F648" i="1"/>
  <c r="J41" i="42"/>
  <c r="G633" i="37"/>
  <c r="H633" i="37"/>
  <c r="G632" i="37"/>
  <c r="H632" i="37"/>
  <c r="B25" i="42" l="1"/>
  <c r="L2" i="37" s="1"/>
  <c r="G157" i="3"/>
  <c r="E157" i="3" s="1"/>
  <c r="B157" i="3" s="1"/>
  <c r="G637" i="37"/>
  <c r="H637" i="37"/>
  <c r="G636" i="37"/>
  <c r="H636" i="37"/>
  <c r="K29" i="37" l="1"/>
  <c r="K2" i="37"/>
  <c r="J3" i="3"/>
  <c r="I10" i="3" s="1"/>
  <c r="L28" i="37"/>
  <c r="G8" i="3" s="1"/>
  <c r="E8" i="3" s="1"/>
  <c r="B8" i="3" s="1"/>
  <c r="H158" i="3"/>
  <c r="G158" i="3" s="1"/>
  <c r="E158" i="3" s="1"/>
  <c r="E4" i="1"/>
  <c r="L33" i="37" s="1"/>
  <c r="L29" i="37"/>
  <c r="K28" i="37"/>
  <c r="J6" i="42"/>
  <c r="H6" i="3" l="1"/>
  <c r="E6" i="3" s="1"/>
  <c r="J10" i="3"/>
  <c r="K15" i="3"/>
  <c r="I21" i="3"/>
  <c r="J11" i="3"/>
  <c r="G20" i="3"/>
  <c r="K10" i="3"/>
  <c r="J17" i="3"/>
  <c r="I12" i="3"/>
  <c r="K14" i="3"/>
  <c r="J13" i="3"/>
  <c r="I17" i="3"/>
  <c r="H19" i="3"/>
  <c r="G22" i="3"/>
  <c r="K16" i="3"/>
  <c r="I13" i="3"/>
  <c r="H21" i="3"/>
  <c r="M259" i="3"/>
  <c r="L20" i="3"/>
  <c r="J15" i="3"/>
  <c r="J9" i="3"/>
  <c r="K12" i="3"/>
  <c r="I16" i="3"/>
  <c r="I11" i="3"/>
  <c r="M20" i="3"/>
  <c r="L259" i="3"/>
  <c r="L19" i="3"/>
  <c r="J21" i="3"/>
  <c r="K17" i="3"/>
  <c r="K11" i="3"/>
  <c r="I15" i="3"/>
  <c r="I9" i="3"/>
  <c r="H22" i="3"/>
  <c r="M19" i="3"/>
  <c r="J12" i="3"/>
  <c r="J16" i="3"/>
  <c r="G19" i="3"/>
  <c r="E19" i="3" s="1"/>
  <c r="H20" i="3"/>
  <c r="G21" i="3"/>
  <c r="K13" i="3"/>
  <c r="K9" i="3"/>
  <c r="J14" i="3"/>
  <c r="B6" i="3"/>
  <c r="B158" i="3"/>
  <c r="E23" i="3"/>
  <c r="E25" i="42" s="1"/>
  <c r="E14" i="3" l="1"/>
  <c r="B14" i="3" s="1"/>
  <c r="E20" i="3"/>
  <c r="E10" i="3"/>
  <c r="B10" i="3" s="1"/>
  <c r="E22" i="3"/>
  <c r="B22" i="3" s="1"/>
  <c r="F20" i="3"/>
  <c r="E13" i="3"/>
  <c r="B13" i="3" s="1"/>
  <c r="E17" i="3"/>
  <c r="B17" i="3" s="1"/>
  <c r="E16" i="3"/>
  <c r="B16" i="3" s="1"/>
  <c r="E11" i="3"/>
  <c r="B11" i="3" s="1"/>
  <c r="F259" i="3"/>
  <c r="B259" i="3" s="1"/>
  <c r="E12" i="3"/>
  <c r="B12" i="3" s="1"/>
  <c r="E15" i="3"/>
  <c r="B15" i="3" s="1"/>
  <c r="F19" i="3"/>
  <c r="B19" i="3" s="1"/>
  <c r="E21" i="3"/>
  <c r="B21" i="3" s="1"/>
  <c r="E9" i="3"/>
  <c r="B9" i="3" s="1"/>
  <c r="B20" i="3" l="1"/>
  <c r="F23" i="3"/>
  <c r="F18" i="3"/>
  <c r="E4" i="3"/>
  <c r="E18" i="3"/>
  <c r="F3" i="3" l="1"/>
  <c r="E3" i="3"/>
  <c r="K30" i="37" s="1"/>
  <c r="H35" i="42" l="1"/>
  <c r="L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<sst xmlns="http://schemas.openxmlformats.org/spreadsheetml/2006/main" count="4758" uniqueCount="4301">
  <si>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</si>
  <si>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</si>
  <si>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</si>
  <si>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</si>
  <si>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</si>
  <si>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</si>
  <si>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</si>
  <si>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</si>
  <si>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</si>
  <si>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</si>
  <si>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</si>
  <si>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</si>
  <si>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</si>
  <si>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</si>
  <si>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</si>
  <si>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</si>
  <si>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</si>
  <si>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</si>
  <si>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</si>
  <si>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</si>
  <si>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</si>
  <si>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</si>
  <si>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</si>
  <si>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</si>
  <si>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</si>
  <si>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</si>
  <si>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</si>
  <si>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</si>
  <si>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</si>
  <si>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</si>
  <si>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</si>
  <si>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</si>
  <si>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</si>
  <si>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</si>
  <si>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</si>
  <si>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</si>
  <si>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</si>
  <si>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</si>
  <si>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</si>
  <si>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</si>
  <si>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</si>
  <si>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</si>
  <si>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</si>
  <si>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</si>
  <si>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</si>
  <si>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</si>
  <si>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</si>
  <si>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</si>
  <si>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</si>
  <si>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</si>
  <si>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</si>
  <si>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</si>
  <si>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</si>
  <si>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</si>
  <si>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</si>
  <si>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</si>
  <si>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</si>
  <si>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</si>
  <si>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</si>
  <si>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</si>
  <si>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</si>
  <si>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</si>
  <si>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</si>
  <si>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</si>
  <si>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</si>
  <si>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</si>
  <si>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</si>
  <si>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</si>
  <si>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</si>
  <si>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</si>
  <si>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</si>
  <si>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</si>
  <si>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</si>
  <si>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</si>
  <si>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</si>
  <si>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</si>
  <si>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</si>
  <si>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</si>
  <si>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</si>
  <si>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</si>
  <si>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</si>
  <si>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</si>
  <si>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</si>
  <si>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</si>
  <si>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</si>
  <si>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</si>
  <si>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</si>
  <si>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</si>
  <si>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</si>
  <si>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</si>
  <si>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</si>
  <si>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</si>
  <si>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</si>
  <si>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</si>
  <si>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</si>
  <si>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</si>
  <si>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</si>
  <si>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</si>
  <si>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</si>
  <si>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</si>
  <si>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</si>
  <si>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</si>
  <si>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</si>
  <si>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</si>
  <si>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</si>
  <si>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</si>
  <si>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</si>
  <si>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</si>
  <si>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</si>
  <si>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</si>
  <si>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</si>
  <si>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</si>
  <si>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</si>
  <si>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</si>
  <si>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</si>
  <si>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</si>
  <si>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</si>
  <si>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</si>
  <si>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</si>
  <si>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</si>
  <si>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</si>
  <si>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</si>
  <si>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</si>
  <si>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</si>
  <si>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</si>
  <si>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</si>
  <si>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</si>
  <si>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</si>
  <si>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</si>
  <si>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</si>
  <si>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</si>
  <si>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</si>
  <si>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</si>
  <si>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</si>
  <si>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</si>
  <si>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</si>
  <si>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</si>
  <si>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</si>
  <si>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</si>
  <si>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</si>
  <si>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</si>
  <si>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</si>
  <si>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</si>
  <si>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</si>
  <si>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</si>
  <si>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</si>
  <si>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</si>
  <si>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</si>
  <si>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</si>
  <si>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</si>
  <si>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</si>
  <si>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</si>
  <si>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</si>
  <si>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</si>
  <si>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</si>
  <si>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</si>
  <si>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</si>
  <si>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</si>
  <si>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</si>
  <si>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</si>
  <si>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</si>
  <si>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</si>
  <si>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</si>
  <si>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</si>
  <si>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</si>
  <si>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</si>
  <si>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</si>
  <si>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</si>
  <si>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</si>
  <si>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</si>
  <si>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</si>
  <si>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</si>
  <si>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</si>
  <si>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</si>
  <si>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</si>
  <si>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</si>
  <si>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</si>
  <si>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</si>
  <si>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</si>
  <si>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</si>
  <si>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</si>
  <si>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</si>
  <si>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</si>
  <si>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</si>
  <si>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</si>
  <si>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</si>
  <si>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</si>
  <si>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</si>
  <si>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</si>
  <si>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</si>
  <si>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</si>
  <si>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</si>
  <si>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</si>
  <si>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</si>
  <si>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</si>
  <si>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</si>
  <si>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</si>
  <si>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</si>
  <si>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</si>
  <si>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</si>
  <si>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</si>
  <si>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</si>
  <si>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</si>
  <si>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</si>
  <si>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</si>
  <si>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</si>
  <si>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</si>
  <si>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</si>
  <si>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</si>
  <si>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</si>
  <si>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</si>
  <si>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</si>
  <si>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</si>
  <si>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</si>
  <si>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</si>
  <si>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</si>
  <si>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</si>
  <si>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</si>
  <si>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</si>
  <si>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</si>
  <si>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</si>
  <si>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</si>
  <si>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</si>
  <si>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</si>
  <si>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</si>
  <si>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</si>
  <si>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</si>
  <si>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</si>
  <si>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</si>
  <si>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</si>
  <si>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</si>
  <si>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</si>
  <si>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</si>
  <si>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</si>
  <si>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</si>
  <si>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</si>
  <si>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</si>
  <si>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</si>
  <si>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</si>
  <si>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</si>
  <si>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</si>
  <si>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</si>
  <si>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</si>
  <si>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</si>
  <si>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</si>
  <si>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</si>
  <si>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</si>
  <si>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</si>
  <si>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</si>
  <si>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</si>
  <si>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</si>
  <si>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</si>
  <si>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</si>
  <si>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</si>
  <si>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</si>
  <si>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</si>
  <si>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</si>
  <si>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</si>
  <si>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</si>
  <si>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</si>
  <si>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</si>
  <si>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</si>
  <si>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</si>
  <si>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</si>
  <si>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</si>
  <si>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</si>
  <si>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</si>
  <si>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</si>
  <si>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</si>
  <si>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</si>
  <si>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</si>
  <si>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</si>
  <si>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</si>
  <si>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</si>
  <si>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</si>
  <si>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</si>
  <si>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</si>
  <si>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</si>
  <si>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</si>
  <si>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</si>
  <si>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</si>
  <si>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</si>
  <si>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</si>
  <si>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</si>
  <si>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</si>
  <si>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</si>
  <si>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</si>
  <si>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</si>
  <si>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</si>
  <si>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</si>
  <si>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</si>
  <si>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</si>
  <si>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</si>
  <si>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</si>
  <si>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</si>
  <si>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</si>
  <si>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</si>
  <si>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</si>
  <si>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</si>
  <si>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</si>
  <si>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</si>
  <si>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</si>
  <si>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</si>
  <si>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</si>
  <si>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</si>
  <si>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</si>
  <si>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</si>
  <si>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</si>
  <si>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</si>
  <si>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</si>
  <si>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</si>
  <si>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</si>
  <si>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</si>
  <si>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</si>
  <si>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</si>
  <si>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</si>
  <si>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</si>
  <si>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</si>
  <si>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</si>
  <si>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</si>
  <si>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</si>
  <si>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</si>
  <si>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</si>
  <si>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</si>
  <si>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</si>
  <si>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</si>
  <si>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</si>
  <si>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</si>
  <si>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</si>
  <si>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</si>
  <si>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</si>
  <si>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</si>
  <si>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</si>
  <si>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</si>
  <si>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</si>
  <si>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</si>
  <si>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</si>
  <si>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</si>
  <si>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</si>
  <si>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</si>
  <si>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</si>
  <si>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</si>
  <si>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</si>
  <si>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</si>
  <si>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</si>
  <si>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</si>
  <si>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</si>
  <si>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</si>
  <si>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</si>
  <si>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</si>
  <si>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</si>
  <si>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</si>
  <si>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</si>
  <si>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</si>
  <si>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</si>
  <si>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</si>
  <si>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</si>
  <si>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</si>
  <si>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</si>
  <si>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</si>
  <si>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</si>
  <si>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</si>
  <si>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</si>
  <si>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</si>
  <si>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</si>
  <si>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</si>
  <si>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</si>
  <si>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</si>
  <si>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</si>
  <si>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</si>
  <si>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</si>
  <si>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</si>
  <si>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</si>
  <si>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</si>
  <si>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</si>
  <si>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</si>
  <si>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</si>
  <si>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</si>
  <si>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</si>
  <si>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</si>
  <si>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</si>
  <si>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</si>
  <si>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</si>
  <si>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</si>
  <si>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</si>
  <si>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</si>
  <si>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</si>
  <si>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</si>
  <si>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</si>
  <si>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</si>
  <si>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</si>
  <si>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</si>
  <si>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</si>
  <si>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</si>
  <si>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</si>
  <si>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</si>
  <si>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</si>
  <si>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</si>
  <si>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</si>
  <si>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</si>
  <si>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</si>
  <si>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</si>
  <si>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</si>
  <si>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</si>
  <si>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</si>
  <si>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</si>
  <si>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</si>
  <si>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</si>
  <si>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</si>
  <si>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</si>
  <si>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</si>
  <si>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</si>
  <si>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</si>
  <si>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</si>
  <si>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</si>
  <si>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</si>
  <si>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</si>
  <si>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</si>
  <si>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</si>
  <si>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</si>
  <si>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</si>
  <si>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</si>
  <si>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</si>
  <si>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</si>
  <si>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</si>
  <si>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</si>
  <si>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</si>
  <si>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</si>
  <si>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</si>
  <si>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</si>
  <si>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</si>
  <si>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</si>
  <si>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</si>
  <si>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</si>
  <si>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</si>
  <si>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</si>
  <si>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</si>
  <si>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</si>
  <si>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</si>
  <si>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</si>
  <si>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</si>
  <si>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</si>
  <si>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</si>
  <si>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</si>
  <si>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</si>
  <si>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</si>
  <si>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</si>
  <si>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</si>
  <si>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</si>
  <si>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</si>
  <si>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</si>
  <si>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</si>
  <si>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</si>
  <si>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</si>
  <si>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</si>
  <si>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</si>
  <si>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</si>
  <si>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</si>
  <si>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</si>
  <si>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</si>
  <si>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</si>
  <si>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</si>
  <si>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</si>
  <si>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</si>
  <si>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</si>
  <si>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</si>
  <si>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</si>
  <si>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</si>
  <si>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</si>
  <si>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</si>
  <si>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</si>
  <si>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</si>
  <si>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</si>
  <si>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</si>
  <si>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</si>
  <si>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</si>
  <si>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</si>
  <si>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</si>
  <si>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</si>
  <si>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</si>
  <si>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</si>
  <si>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</si>
  <si>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</si>
  <si>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</si>
  <si>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</si>
  <si>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</si>
  <si>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</si>
  <si>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</si>
  <si>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</si>
  <si>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</si>
  <si>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</si>
  <si>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</si>
  <si>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</si>
  <si>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</si>
  <si>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</si>
  <si>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</si>
  <si>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</si>
  <si>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</si>
  <si>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</si>
  <si>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</si>
  <si>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</si>
  <si>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</si>
  <si>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</si>
  <si>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</si>
  <si>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</si>
  <si>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</si>
  <si>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</si>
  <si>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</si>
  <si>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</si>
  <si>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</si>
  <si>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</si>
  <si>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</si>
  <si>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</si>
  <si>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</si>
  <si>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</si>
  <si>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</si>
  <si>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</si>
  <si>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</si>
  <si>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</si>
  <si>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</si>
  <si>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</si>
  <si>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</si>
  <si>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</si>
  <si>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</si>
  <si>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</si>
  <si>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</si>
  <si>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</si>
  <si>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</si>
  <si>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</si>
  <si>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</si>
  <si>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</si>
  <si>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</si>
  <si>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</si>
  <si>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</si>
  <si>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</si>
  <si>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</si>
  <si>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</si>
  <si>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</si>
  <si>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</si>
  <si>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</si>
  <si>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</si>
  <si>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</si>
  <si>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</si>
  <si>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</si>
  <si>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</si>
  <si>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</si>
  <si>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</si>
  <si>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</si>
  <si>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</si>
  <si>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</si>
  <si>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</si>
  <si>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</si>
  <si>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</si>
  <si>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</si>
  <si>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</si>
  <si>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</si>
  <si>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</si>
  <si>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</si>
  <si>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</si>
  <si>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</si>
  <si>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</si>
  <si>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</si>
  <si>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</si>
  <si>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</si>
  <si>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</si>
  <si>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</si>
  <si>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</si>
  <si>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</si>
  <si>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</si>
  <si>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</si>
  <si>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</si>
  <si>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</si>
  <si>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</si>
  <si>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</si>
  <si>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</si>
  <si>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</si>
  <si>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</si>
  <si>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</si>
  <si>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</si>
  <si>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</si>
  <si>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</si>
  <si>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</si>
  <si>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</si>
  <si>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</si>
  <si>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</si>
  <si>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</si>
  <si>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</si>
  <si>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</si>
  <si>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</si>
  <si>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</si>
  <si>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</si>
  <si>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</si>
  <si>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</si>
  <si>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</si>
  <si>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</si>
  <si>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</si>
  <si>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</si>
  <si>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</si>
  <si>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</si>
  <si>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</si>
  <si>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</si>
  <si>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</si>
  <si>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</si>
  <si>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</si>
  <si>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</si>
  <si>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</si>
  <si>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</si>
  <si>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</si>
  <si>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</si>
  <si>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</si>
  <si>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</si>
  <si>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</si>
  <si>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</si>
  <si>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</si>
  <si>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</si>
  <si>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</si>
  <si>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</si>
  <si>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</si>
  <si>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</si>
  <si>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</si>
  <si>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</si>
  <si>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</si>
  <si>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</si>
  <si>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</si>
  <si>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</si>
  <si>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</si>
  <si>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</si>
  <si>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</si>
  <si>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</si>
  <si>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</si>
  <si>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</si>
  <si>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</si>
  <si>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</si>
  <si>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</si>
  <si>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</si>
  <si>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</si>
  <si>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</si>
  <si>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</si>
  <si>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</si>
  <si>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</si>
  <si>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</si>
  <si>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</si>
  <si>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</si>
  <si>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</si>
  <si>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</si>
  <si>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</si>
  <si>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</si>
  <si>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</si>
  <si>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</si>
  <si>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</si>
  <si>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</si>
  <si>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</si>
  <si>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</si>
  <si>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</si>
  <si>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</si>
  <si>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</si>
  <si>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</si>
  <si>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</si>
  <si>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</si>
  <si>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</si>
  <si>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</si>
  <si>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</si>
  <si>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</si>
  <si>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</si>
  <si>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</si>
  <si>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</si>
  <si>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</si>
  <si>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</si>
  <si>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</si>
  <si>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</si>
  <si>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</si>
  <si>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</si>
  <si>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</si>
  <si>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</si>
  <si>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</si>
  <si>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</si>
  <si>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</si>
  <si>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</si>
  <si>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</si>
  <si>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</si>
  <si>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</si>
  <si>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</si>
  <si>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</si>
  <si>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</si>
  <si>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</si>
  <si>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</si>
  <si>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</si>
  <si>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</si>
  <si>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</si>
  <si>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</si>
  <si>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</si>
  <si>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</si>
  <si>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</si>
  <si>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</si>
  <si>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</si>
  <si>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</si>
  <si>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</si>
  <si>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</si>
  <si>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</si>
  <si>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</si>
  <si>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</si>
  <si>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</si>
  <si>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</si>
  <si>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</si>
  <si>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</si>
  <si>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</si>
  <si>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</si>
  <si>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</si>
  <si>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</si>
  <si>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</si>
  <si>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</si>
  <si>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</si>
  <si>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</si>
  <si>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</si>
  <si>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</si>
  <si>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</si>
  <si>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</si>
  <si>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</si>
  <si>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</si>
  <si>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</si>
  <si>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</si>
  <si>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</si>
  <si>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</si>
  <si>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</si>
  <si>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</si>
  <si>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</si>
  <si>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</si>
  <si>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</si>
  <si>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</si>
  <si>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</si>
  <si>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</si>
  <si>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</si>
  <si>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</si>
  <si>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</si>
  <si>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</si>
  <si>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</si>
  <si>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</si>
  <si>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</si>
  <si>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</si>
  <si>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</si>
  <si>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</si>
  <si>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</si>
  <si>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</si>
  <si>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</si>
  <si>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</si>
  <si>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</si>
  <si>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</si>
  <si>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</si>
  <si>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</si>
  <si>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</si>
  <si>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</si>
  <si>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</si>
  <si>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</si>
  <si>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</si>
  <si>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</si>
  <si>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</si>
  <si>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</si>
  <si>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</si>
  <si>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</si>
  <si>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</si>
  <si>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</si>
  <si>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</si>
  <si>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</si>
  <si>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</si>
  <si>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</si>
  <si>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</si>
  <si>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</si>
  <si>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</si>
  <si>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</si>
  <si>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</si>
  <si>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</si>
  <si>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</si>
  <si>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</si>
  <si>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</si>
  <si>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</si>
  <si>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</si>
  <si>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</si>
  <si>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</si>
  <si>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</si>
  <si>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</si>
  <si>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</si>
  <si>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</si>
  <si>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</si>
  <si>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</si>
  <si>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</si>
  <si>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</si>
  <si>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</si>
  <si>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</si>
  <si>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</si>
  <si>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</si>
  <si>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</si>
  <si>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</si>
  <si>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</si>
  <si>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</si>
  <si>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</si>
  <si>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</si>
  <si>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</si>
  <si>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</si>
  <si>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</si>
  <si>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</si>
  <si>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</si>
  <si>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</si>
  <si>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</si>
  <si>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</si>
  <si>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</si>
  <si>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</si>
  <si>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</si>
  <si>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</si>
  <si>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</si>
  <si>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</si>
  <si>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</si>
  <si>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</si>
  <si>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</si>
  <si>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</si>
  <si>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</si>
  <si>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</si>
  <si>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</si>
  <si>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</si>
  <si>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</si>
  <si>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</si>
  <si>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</si>
  <si>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</si>
  <si>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</si>
  <si>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</si>
  <si>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</si>
  <si>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</si>
  <si>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</si>
  <si>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</si>
  <si>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</si>
  <si>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</si>
  <si>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</si>
  <si>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</si>
  <si>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</si>
  <si>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</si>
  <si>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</si>
  <si>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</si>
  <si>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</si>
  <si>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</si>
  <si>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</si>
  <si>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</si>
  <si>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</si>
  <si>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</si>
  <si>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</si>
  <si>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</si>
  <si>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</si>
  <si>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</si>
  <si>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</si>
  <si>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</si>
  <si>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</si>
  <si>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</si>
  <si>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</si>
  <si>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</si>
  <si>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</si>
  <si>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</si>
  <si>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</si>
  <si>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</si>
  <si>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</si>
  <si>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</si>
  <si>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</si>
  <si>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</si>
  <si>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</si>
  <si>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</si>
  <si>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</si>
  <si>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</si>
  <si>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</si>
  <si>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</si>
  <si>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</si>
  <si>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</si>
  <si>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</si>
  <si>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</si>
  <si>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</si>
  <si>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</si>
  <si>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</si>
  <si>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</si>
  <si>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</si>
  <si>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</si>
  <si>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</si>
  <si>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</si>
  <si>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</si>
  <si>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</si>
  <si>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</si>
  <si>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</si>
  <si>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</si>
  <si>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</si>
  <si>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</si>
  <si>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</si>
  <si>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</si>
  <si>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</si>
  <si>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</si>
  <si>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</si>
  <si>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</si>
  <si>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</si>
  <si>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</si>
  <si>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</si>
  <si>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</si>
  <si>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</si>
  <si>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</si>
  <si>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</si>
  <si>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</si>
  <si>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</si>
  <si>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</si>
  <si>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</si>
  <si>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</si>
  <si>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</si>
  <si>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</si>
  <si>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</si>
  <si>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</si>
  <si>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</si>
  <si>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</si>
  <si>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</si>
  <si>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</si>
  <si>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</si>
  <si>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</si>
  <si>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</si>
  <si>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</si>
  <si>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</si>
  <si>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</si>
  <si>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</si>
  <si>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</si>
  <si>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</si>
  <si>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</si>
  <si>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</si>
  <si>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</si>
  <si>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</si>
  <si>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</si>
  <si>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</si>
  <si>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</si>
  <si>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</si>
  <si>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</si>
  <si>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</si>
  <si>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</si>
  <si>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</si>
  <si>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</si>
  <si>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</si>
  <si>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</si>
  <si>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</si>
  <si>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</si>
  <si>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</si>
  <si>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</si>
  <si>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</si>
  <si>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</si>
  <si>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</si>
  <si>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</si>
  <si>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</si>
  <si>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</si>
  <si>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</si>
  <si>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</si>
  <si>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</si>
  <si>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</si>
  <si>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</si>
  <si>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</si>
  <si>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</si>
  <si>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</si>
  <si>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</si>
  <si>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</si>
  <si>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</si>
  <si>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</si>
  <si>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</si>
  <si>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</si>
  <si>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</si>
  <si>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</si>
  <si>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</si>
  <si>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</si>
  <si>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</si>
  <si>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</si>
  <si>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</si>
  <si>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</si>
  <si>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</si>
  <si>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</si>
  <si>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</si>
  <si>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</si>
  <si>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</si>
  <si>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</si>
  <si>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</si>
  <si>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</si>
  <si>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</si>
  <si>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</si>
  <si>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</si>
  <si>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</si>
  <si>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</si>
  <si>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</si>
  <si>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</si>
  <si>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</si>
  <si>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</si>
  <si>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</si>
  <si>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</si>
  <si>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</si>
  <si>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</si>
  <si>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</si>
  <si>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</si>
  <si>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</si>
  <si>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</si>
  <si>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</si>
  <si>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</si>
  <si>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</si>
  <si>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</si>
  <si>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</si>
  <si>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</si>
  <si>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</si>
  <si>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</si>
  <si>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</si>
  <si>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</si>
  <si>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</si>
  <si>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</si>
  <si>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</si>
  <si>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</si>
  <si>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</si>
  <si>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</si>
  <si>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</si>
  <si>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</si>
  <si>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</si>
  <si>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</si>
  <si>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</si>
  <si>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</si>
  <si>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</si>
  <si>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</si>
  <si>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</si>
  <si>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</si>
  <si>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</si>
  <si>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</si>
  <si>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</si>
  <si>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</si>
  <si>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</si>
  <si>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</si>
  <si>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</si>
  <si>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</si>
  <si>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</si>
  <si>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</si>
  <si>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</si>
  <si>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</si>
  <si>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</si>
  <si>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</si>
  <si>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</si>
  <si>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</si>
  <si>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</si>
  <si>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</si>
  <si>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</si>
  <si>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</si>
  <si>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</si>
  <si>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</si>
  <si>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</si>
  <si>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</si>
  <si>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</si>
  <si>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</si>
  <si>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</si>
  <si>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</si>
  <si>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</si>
  <si>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</si>
  <si>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</si>
  <si>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</si>
  <si>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</si>
  <si>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</si>
  <si>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</si>
  <si>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</si>
  <si>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</si>
  <si>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</si>
  <si>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</si>
  <si>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</si>
  <si>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</si>
  <si>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</si>
  <si>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</si>
  <si>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</si>
  <si>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</si>
  <si>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</si>
  <si>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</si>
  <si>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</si>
  <si>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</si>
  <si>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</si>
  <si>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</si>
  <si>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</si>
  <si>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</si>
  <si>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</si>
  <si>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</si>
  <si>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</si>
  <si>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</si>
  <si>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</si>
  <si>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</si>
  <si>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</si>
  <si>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</si>
  <si>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</si>
  <si>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</si>
  <si>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</si>
  <si>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</si>
  <si>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</si>
  <si>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</si>
  <si>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</si>
  <si>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</si>
  <si>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</si>
  <si>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</si>
  <si>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</si>
  <si>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</si>
  <si>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</si>
  <si>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</si>
  <si>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</si>
  <si>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</si>
  <si>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</si>
  <si>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</si>
  <si>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</si>
  <si>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</si>
  <si>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</si>
  <si>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</si>
  <si>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</si>
  <si>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</si>
  <si>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</si>
  <si>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</si>
  <si>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</si>
  <si>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</si>
  <si>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</si>
  <si>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</si>
  <si>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</si>
  <si>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</si>
  <si>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</si>
  <si>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</si>
  <si>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</si>
  <si>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</si>
  <si>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</si>
  <si>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</si>
  <si>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</si>
  <si>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</si>
  <si>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</si>
  <si>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</si>
  <si>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</si>
  <si>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</si>
  <si>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</si>
  <si>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</si>
  <si>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</si>
  <si>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</si>
  <si>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</si>
  <si>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</si>
  <si>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</si>
  <si>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</si>
  <si>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</si>
  <si>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</si>
  <si>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</si>
  <si>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</si>
  <si>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</si>
  <si>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</si>
  <si>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</si>
  <si>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</si>
  <si>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</si>
  <si>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</si>
  <si>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</si>
  <si>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</si>
  <si>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</si>
  <si>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</si>
  <si>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</si>
  <si>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</si>
  <si>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</si>
  <si>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</si>
  <si>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</si>
  <si>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</si>
  <si>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</si>
  <si>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</si>
  <si>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</si>
  <si>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</si>
  <si>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</si>
  <si>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</si>
  <si>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</si>
  <si>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</si>
  <si>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</si>
  <si>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</si>
  <si>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</si>
  <si>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</si>
  <si>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</si>
  <si>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</si>
  <si>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</si>
  <si>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</si>
  <si>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</si>
  <si>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</si>
  <si>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</si>
  <si>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</si>
  <si>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</si>
  <si>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</si>
  <si>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</si>
  <si>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</si>
  <si>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</si>
  <si>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</si>
  <si>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</si>
  <si>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</si>
  <si>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</si>
  <si>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</si>
  <si>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</si>
  <si>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</si>
  <si>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</si>
  <si>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</si>
  <si>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</si>
  <si>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</si>
  <si>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</si>
  <si>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</si>
  <si>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</si>
  <si>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</si>
  <si>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</si>
  <si>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</si>
  <si>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</si>
  <si>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</si>
  <si>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</si>
  <si>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</si>
  <si>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</si>
  <si>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</si>
  <si>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</si>
  <si>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</si>
  <si>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</si>
  <si>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</si>
  <si>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</si>
  <si>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</si>
  <si>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</si>
  <si>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</si>
  <si>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</si>
  <si>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</si>
  <si>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</si>
  <si>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</si>
  <si>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</si>
  <si>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</si>
  <si>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</si>
  <si>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</si>
  <si>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</si>
  <si>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</si>
  <si>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</si>
  <si>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</si>
  <si>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</si>
  <si>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</si>
  <si>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</si>
  <si>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</si>
  <si>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</si>
  <si>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</si>
  <si>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</si>
  <si>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</si>
  <si>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</si>
  <si>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</si>
  <si>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</si>
  <si>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</si>
  <si>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</si>
  <si>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</si>
  <si>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</si>
  <si>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</si>
  <si>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</si>
  <si>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</si>
  <si>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</si>
  <si>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</si>
  <si>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</si>
  <si>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</si>
  <si>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</si>
  <si>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</si>
  <si>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</si>
  <si>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</si>
  <si>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</si>
  <si>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</si>
  <si>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</si>
  <si>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</si>
  <si>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</si>
  <si>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</si>
  <si>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</si>
  <si>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</si>
  <si>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</si>
  <si>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</si>
  <si>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</si>
  <si>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</si>
  <si>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</si>
  <si>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</si>
  <si>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</si>
  <si>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</si>
  <si>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</si>
  <si>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</si>
  <si>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</si>
  <si>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</si>
  <si>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</si>
  <si>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</si>
  <si>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</si>
  <si>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</si>
  <si>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</si>
  <si>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</si>
  <si>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</si>
  <si>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</si>
  <si>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</si>
  <si>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</si>
  <si>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</si>
  <si>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</si>
  <si>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</si>
  <si>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</si>
  <si>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</si>
  <si>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</si>
  <si>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</si>
  <si>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</si>
  <si>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</si>
  <si>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</si>
  <si>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</si>
  <si>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</si>
  <si>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</si>
  <si>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</si>
  <si>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</si>
  <si>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</si>
  <si>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</si>
  <si>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</si>
  <si>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</si>
  <si>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</si>
  <si>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</si>
  <si>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</si>
  <si>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</si>
  <si>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</si>
  <si>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</si>
  <si>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</si>
  <si>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</si>
  <si>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</si>
  <si>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</si>
  <si>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</si>
  <si>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</si>
  <si>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</si>
  <si>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</si>
  <si>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</si>
  <si>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</si>
  <si>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</si>
  <si>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</si>
  <si>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</si>
  <si>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</si>
  <si>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</si>
  <si>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</si>
  <si>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</si>
  <si>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</si>
  <si>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</si>
  <si>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</si>
  <si>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</si>
  <si>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</si>
  <si>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</si>
  <si>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</si>
  <si>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</si>
  <si>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</si>
  <si>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</si>
  <si>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</si>
  <si>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</si>
  <si>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</si>
  <si>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</si>
  <si>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</si>
  <si>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</si>
  <si>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</si>
  <si>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</si>
  <si>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</si>
  <si>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</si>
  <si>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</si>
  <si>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</si>
  <si>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</si>
  <si>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</si>
  <si>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</si>
  <si>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</si>
  <si>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</si>
  <si>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</si>
  <si>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</si>
  <si>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</si>
  <si>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</si>
  <si>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</si>
  <si>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</si>
  <si>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</si>
  <si>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</si>
  <si>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</si>
  <si>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</si>
  <si>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</si>
  <si>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</si>
  <si>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</si>
  <si>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</si>
  <si>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</si>
  <si>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</si>
  <si>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</si>
  <si>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</si>
  <si>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</si>
  <si>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</si>
  <si>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</si>
  <si>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</si>
  <si>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</si>
  <si>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</si>
  <si>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</si>
  <si>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</si>
  <si>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</si>
  <si>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</si>
  <si>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</si>
  <si>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</si>
  <si>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</si>
  <si>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</si>
  <si>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</si>
  <si>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</si>
  <si>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</si>
  <si>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</si>
  <si>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</si>
  <si>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</si>
  <si>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</si>
  <si>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</si>
  <si>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</si>
  <si>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</si>
  <si>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</si>
  <si>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</si>
  <si>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</si>
  <si>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</si>
  <si>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</si>
  <si>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</si>
  <si>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</si>
  <si>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</si>
  <si>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</si>
  <si>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</si>
  <si>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</si>
  <si>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</si>
  <si>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</si>
  <si>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</si>
  <si>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</si>
  <si>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</si>
  <si>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</si>
  <si>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</si>
  <si>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</si>
  <si>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</si>
  <si>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</si>
  <si>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</si>
  <si>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</si>
  <si>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</si>
  <si>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</si>
  <si>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</si>
  <si>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</si>
  <si>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</si>
  <si>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</si>
  <si>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</si>
  <si>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</si>
  <si>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</si>
  <si>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</si>
  <si>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</si>
  <si>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</si>
  <si>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</si>
  <si>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</si>
  <si>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</si>
  <si>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</si>
  <si>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</si>
  <si>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</si>
  <si>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</si>
  <si>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</si>
  <si>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</si>
  <si>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</si>
  <si>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</si>
  <si>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</si>
  <si>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</si>
  <si>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</si>
  <si>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</si>
  <si>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</si>
  <si>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</si>
  <si>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</si>
  <si>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</si>
  <si>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</si>
  <si>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</si>
  <si>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</si>
  <si>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</si>
  <si>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</si>
  <si>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</si>
  <si>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</si>
  <si>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</si>
  <si>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</si>
  <si>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</si>
  <si>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</si>
  <si>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</si>
  <si>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</si>
  <si>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</si>
  <si>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</si>
  <si>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</si>
  <si>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</si>
  <si>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</si>
  <si>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</si>
  <si>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</si>
  <si>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</si>
  <si>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</si>
  <si>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</si>
  <si>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</si>
  <si>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</si>
  <si>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</si>
  <si>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</si>
  <si>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</si>
  <si>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</si>
  <si>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</si>
  <si>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</si>
  <si>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</si>
  <si>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</si>
  <si>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</si>
  <si>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</si>
  <si>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</si>
  <si>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</si>
  <si>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</si>
  <si>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</si>
  <si>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</si>
  <si>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</si>
  <si>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</si>
  <si>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</si>
  <si>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</si>
  <si>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</si>
  <si>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</si>
  <si>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</si>
  <si>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</si>
  <si>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</si>
  <si>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</si>
  <si>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</si>
  <si>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</si>
  <si>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</si>
  <si>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</si>
  <si>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</si>
  <si>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</si>
  <si>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</si>
  <si>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</si>
  <si>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</si>
  <si>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</si>
  <si>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</si>
  <si>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</si>
  <si>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</si>
  <si>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</si>
  <si>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</si>
  <si>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</si>
  <si>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</si>
  <si>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</si>
  <si>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</si>
  <si>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</si>
  <si>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</si>
  <si>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</si>
  <si>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</si>
  <si>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</si>
  <si>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</si>
  <si>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</si>
  <si>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</si>
  <si>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</si>
  <si>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</si>
  <si>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</si>
  <si>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</si>
  <si>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</si>
  <si>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</si>
  <si>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</si>
  <si>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</si>
  <si>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</si>
  <si>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</si>
  <si>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</si>
  <si>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</si>
  <si>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</si>
  <si>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</si>
  <si>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</si>
  <si>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</si>
  <si>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</si>
  <si>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</si>
  <si>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</si>
  <si>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</si>
  <si>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</si>
  <si>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</si>
  <si>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</si>
  <si>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</si>
  <si>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</si>
  <si>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</si>
  <si>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</si>
  <si>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</si>
  <si>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</si>
  <si>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</si>
  <si>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</si>
  <si>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</si>
  <si>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</si>
  <si>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</si>
  <si>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</si>
  <si>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</si>
  <si>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</si>
  <si>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</si>
  <si>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</si>
  <si>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</si>
  <si>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</si>
  <si>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</si>
  <si>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</si>
  <si>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</si>
  <si>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</si>
  <si>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</si>
  <si>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</si>
  <si>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</si>
  <si>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</si>
  <si>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</si>
  <si>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</si>
  <si>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</si>
  <si>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</si>
  <si>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</si>
  <si>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</si>
  <si>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</si>
  <si>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</si>
  <si>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</si>
  <si>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</si>
  <si>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</si>
  <si>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</si>
  <si>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</si>
  <si>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</si>
  <si>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</si>
  <si>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</si>
  <si>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</si>
  <si>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</si>
  <si>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</si>
  <si>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</si>
  <si>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</si>
  <si>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</si>
  <si>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</si>
  <si>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</si>
  <si>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</si>
  <si>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</si>
  <si>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</si>
  <si>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</si>
  <si>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</si>
  <si>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</si>
  <si>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</si>
  <si>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</si>
  <si>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</si>
  <si>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</si>
  <si>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</si>
  <si>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</si>
  <si>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</si>
  <si>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</si>
  <si>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</si>
  <si>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</si>
  <si>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</si>
  <si>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</si>
  <si>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</si>
  <si>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</si>
  <si>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</si>
  <si>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</si>
  <si>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</si>
  <si>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</si>
  <si>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</si>
  <si>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</si>
  <si>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</si>
  <si>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</si>
  <si>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</si>
  <si>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</si>
  <si>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</si>
  <si>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</si>
  <si>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</si>
  <si>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</si>
  <si>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</si>
  <si>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</si>
  <si>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</si>
  <si>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</si>
  <si>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</si>
  <si>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</si>
  <si>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</si>
  <si>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</si>
  <si>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</si>
  <si>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</si>
  <si>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</si>
  <si>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</si>
  <si>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</si>
  <si>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</si>
  <si>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</si>
  <si>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</si>
  <si>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</si>
  <si>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</si>
  <si>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</si>
  <si>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</si>
  <si>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</si>
  <si>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</si>
  <si>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</si>
  <si>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</si>
  <si>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</si>
  <si>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</si>
  <si>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</si>
  <si>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</si>
  <si>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</si>
  <si>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</si>
  <si>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</si>
  <si>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</si>
  <si>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</si>
  <si>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</si>
  <si>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</si>
  <si>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</si>
  <si>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</si>
  <si>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</si>
  <si>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</si>
  <si>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</si>
  <si>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</si>
  <si>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</si>
  <si>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</si>
  <si>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</si>
  <si>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</si>
  <si>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</si>
  <si>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</si>
  <si>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</si>
  <si>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</si>
  <si>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</si>
  <si>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</si>
  <si>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</si>
  <si>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</si>
  <si>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</si>
  <si>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</si>
  <si>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</si>
  <si>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</si>
  <si>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</si>
  <si>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</si>
  <si>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</si>
  <si>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</si>
  <si>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</si>
  <si>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</si>
  <si>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</si>
  <si>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</si>
  <si>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</si>
  <si>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</si>
  <si>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</si>
  <si>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</si>
  <si>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</si>
  <si>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</si>
  <si>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</si>
  <si>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</si>
  <si>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</si>
  <si>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</si>
  <si>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</si>
  <si>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</si>
  <si>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</si>
  <si>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</si>
  <si>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</si>
  <si>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</si>
  <si>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</si>
  <si>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</si>
  <si>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</si>
  <si>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</si>
  <si>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</si>
  <si>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</si>
  <si>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</si>
  <si>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</si>
  <si>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</si>
  <si>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</si>
  <si>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</si>
  <si>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</si>
  <si>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</si>
  <si>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</si>
  <si>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</si>
  <si>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</si>
  <si>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</si>
  <si>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</si>
  <si>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</si>
  <si>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</si>
  <si>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</si>
  <si>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</si>
  <si>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</si>
  <si>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</si>
  <si>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</si>
  <si>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</si>
  <si>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</si>
  <si>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</si>
  <si>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</si>
  <si>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</si>
  <si>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</si>
  <si>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</si>
  <si>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</si>
  <si>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</si>
  <si>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</si>
  <si>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</si>
  <si>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</si>
  <si>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</si>
  <si>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</si>
  <si>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</si>
  <si>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</si>
  <si>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</si>
  <si>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</si>
  <si>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</si>
  <si>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</si>
  <si>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</si>
  <si>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</si>
  <si>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</si>
  <si>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</si>
  <si>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</si>
  <si>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</si>
  <si>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</si>
  <si>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</si>
  <si>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</si>
  <si>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</si>
  <si>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</si>
  <si>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</si>
  <si>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</si>
  <si>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</si>
  <si>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</si>
  <si>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</si>
  <si>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</si>
  <si>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</si>
  <si>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</si>
  <si>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</si>
  <si>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</si>
  <si>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</si>
  <si>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</si>
  <si>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</si>
  <si>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</si>
  <si>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</si>
  <si>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</si>
  <si>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</si>
  <si>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</si>
  <si>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</si>
  <si>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</si>
  <si>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</si>
  <si>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</si>
  <si>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</si>
  <si>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</si>
  <si>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</si>
  <si>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</si>
  <si>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</si>
  <si>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</si>
  <si>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</si>
  <si>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</si>
  <si>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</si>
  <si>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</si>
  <si>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</si>
  <si>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</si>
  <si>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</si>
  <si>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</si>
  <si>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</si>
  <si>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</si>
  <si>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</si>
  <si>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</si>
  <si>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</si>
  <si>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</si>
  <si>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</si>
  <si>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</si>
  <si>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</si>
  <si>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</si>
  <si>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</si>
  <si>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</si>
  <si>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</si>
  <si>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</si>
  <si>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</si>
  <si>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</si>
  <si>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</si>
  <si>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</si>
  <si>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</si>
  <si>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</si>
  <si>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</si>
  <si>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</si>
  <si>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</si>
  <si>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</si>
  <si>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</si>
  <si>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</si>
  <si>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</si>
  <si>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</si>
  <si>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</si>
  <si>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</si>
  <si>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</si>
  <si>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</si>
  <si>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</si>
  <si>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</si>
  <si>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</si>
  <si>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</si>
  <si>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</si>
  <si>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</si>
  <si>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</si>
  <si>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</si>
  <si>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</si>
  <si>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</si>
  <si>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</si>
  <si>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</si>
  <si>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</si>
  <si>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</si>
  <si>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</si>
  <si>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</si>
  <si>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</si>
  <si>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</si>
  <si>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</si>
  <si>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</si>
  <si>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</si>
  <si>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</si>
  <si>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</si>
  <si>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</si>
  <si>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</si>
  <si>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</si>
  <si>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</si>
  <si>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</si>
  <si>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</si>
  <si>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</si>
  <si>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</si>
  <si>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</si>
  <si>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</si>
  <si>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</si>
  <si>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</si>
  <si>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</si>
  <si>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</si>
  <si>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</si>
  <si>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</si>
  <si>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</si>
  <si>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</si>
  <si>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</si>
  <si>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</si>
  <si>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</si>
  <si>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</si>
  <si>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</si>
  <si>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</si>
  <si>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</si>
  <si>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</si>
  <si>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</si>
  <si>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</si>
  <si>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</si>
  <si>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</si>
  <si>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</si>
  <si>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</si>
  <si>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</si>
  <si>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</si>
  <si>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</si>
  <si>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</si>
  <si>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</si>
  <si>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</si>
  <si>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</si>
  <si>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</si>
  <si>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</si>
  <si>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</si>
  <si>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</si>
  <si>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</si>
  <si>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</si>
  <si>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</si>
  <si>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</si>
  <si>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</si>
  <si>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</si>
  <si>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</si>
  <si>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</si>
  <si>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</si>
  <si>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</si>
  <si>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</si>
  <si>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</si>
  <si>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</si>
  <si>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</si>
  <si>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</si>
  <si>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</si>
  <si>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</si>
  <si>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</si>
  <si>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</si>
  <si>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</si>
  <si>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</si>
  <si>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</si>
  <si>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</si>
  <si>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</si>
  <si>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</si>
  <si>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</si>
  <si>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</si>
  <si>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</si>
  <si>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</si>
  <si>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</si>
  <si>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</si>
  <si>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</si>
  <si>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</si>
  <si>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</si>
  <si>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</si>
  <si>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</si>
  <si>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</si>
  <si>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</si>
  <si>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</si>
  <si>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</si>
  <si>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</si>
  <si>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</si>
  <si>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</si>
  <si>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</si>
  <si>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</si>
  <si>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</si>
  <si>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</si>
  <si>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</si>
  <si>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</si>
  <si>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</si>
  <si>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</si>
  <si>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</si>
  <si>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</si>
  <si>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</si>
  <si>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</si>
  <si>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</si>
  <si>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</si>
  <si>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</si>
  <si>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</si>
  <si>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</si>
  <si>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</si>
  <si>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</si>
  <si>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</si>
  <si>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</si>
  <si>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</si>
  <si>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</si>
  <si>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</si>
  <si>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</si>
  <si>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</si>
  <si>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</si>
  <si>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</si>
  <si>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</si>
  <si>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</si>
  <si>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</si>
  <si>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</si>
  <si>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</si>
  <si>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</si>
  <si>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</si>
  <si>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</si>
  <si>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</si>
  <si>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</si>
  <si>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</si>
  <si>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</si>
  <si>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</si>
  <si>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</si>
  <si>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</si>
  <si>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</si>
  <si>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</si>
  <si>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</si>
  <si>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</si>
  <si>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</si>
  <si>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</si>
  <si>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</si>
  <si>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</si>
  <si>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</si>
  <si>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</si>
  <si>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</si>
  <si>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</si>
  <si>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</si>
  <si>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</si>
  <si>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</si>
  <si>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</si>
  <si>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</si>
  <si>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</si>
  <si>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</si>
  <si>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</si>
  <si>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</si>
  <si>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</si>
  <si>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</si>
  <si>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</si>
  <si>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</si>
  <si>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</si>
  <si>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</si>
  <si>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</si>
  <si>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</si>
  <si>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</si>
  <si>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</si>
  <si>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</si>
  <si>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</si>
  <si>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</si>
  <si>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</si>
  <si>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</si>
  <si>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</si>
  <si>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</si>
  <si>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</si>
  <si>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</si>
  <si>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</si>
  <si>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</si>
  <si>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</si>
  <si>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</si>
  <si>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</si>
  <si>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</si>
  <si>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</si>
  <si>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</si>
  <si>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</si>
  <si>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</si>
  <si>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</si>
  <si>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</si>
  <si>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</si>
  <si>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</si>
  <si>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</si>
  <si>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</si>
  <si>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</si>
  <si>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</si>
  <si>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</si>
  <si>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</si>
  <si>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</si>
  <si>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</si>
  <si>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</si>
  <si>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</si>
  <si>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</si>
  <si>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</si>
  <si>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</si>
  <si>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</si>
  <si>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</si>
  <si>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</si>
  <si>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</si>
  <si>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</si>
  <si>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</si>
  <si>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</si>
  <si>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</si>
  <si>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</si>
  <si>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</si>
  <si>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</si>
  <si>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</si>
  <si>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</si>
  <si>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</si>
  <si>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</si>
  <si>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</si>
  <si>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</si>
  <si>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</si>
  <si>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</si>
  <si>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</si>
  <si>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</si>
  <si>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</si>
  <si>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</si>
  <si>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</si>
  <si>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</si>
  <si>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</si>
  <si>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</si>
  <si>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</si>
  <si>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</si>
  <si>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</si>
  <si>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</si>
  <si>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</si>
  <si>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</si>
  <si>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</si>
  <si>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</si>
  <si>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</si>
  <si>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</si>
  <si>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</si>
  <si>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</si>
  <si>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</si>
  <si>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</si>
  <si>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</si>
  <si>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</si>
  <si>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</si>
  <si>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</si>
  <si>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</si>
  <si>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</si>
  <si>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</si>
  <si>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</si>
  <si>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</si>
  <si>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</si>
  <si>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</si>
  <si>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</si>
  <si>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</si>
  <si>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</si>
  <si>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</si>
  <si>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</si>
  <si>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</si>
  <si>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</si>
  <si>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</si>
  <si>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</si>
  <si>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</si>
  <si>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</si>
  <si>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</si>
  <si>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</si>
  <si>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</si>
  <si>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</si>
  <si>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</si>
  <si>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</si>
  <si>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</si>
  <si>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</si>
  <si>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</si>
  <si>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</si>
  <si>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</si>
  <si>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</si>
  <si>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</si>
  <si>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</si>
  <si>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</si>
  <si>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</si>
  <si>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</si>
  <si>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</si>
  <si>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</si>
  <si>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</si>
  <si>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</si>
  <si>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</si>
  <si>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</si>
  <si>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</si>
  <si>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</si>
  <si>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</si>
  <si>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</si>
  <si>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</si>
  <si>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</si>
  <si>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</si>
  <si>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</si>
  <si>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</si>
  <si>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</si>
  <si>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</si>
  <si>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</si>
  <si>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</si>
  <si>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</si>
  <si>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</si>
  <si>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</si>
  <si>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</si>
  <si>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</si>
  <si>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</si>
  <si>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</si>
  <si>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</si>
  <si>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</si>
  <si>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</si>
  <si>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</si>
  <si>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</si>
  <si>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</si>
  <si>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</si>
  <si>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</si>
  <si>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</si>
  <si>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</si>
  <si>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</si>
  <si>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</si>
  <si>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</si>
  <si>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</si>
  <si>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</si>
  <si>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</si>
  <si>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</si>
  <si>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</si>
  <si>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</si>
  <si>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</si>
  <si>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</si>
  <si>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</si>
  <si>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</si>
  <si>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</si>
  <si>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</si>
  <si>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</si>
  <si>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</si>
  <si>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</si>
  <si>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</si>
  <si>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</si>
  <si>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</si>
  <si>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</si>
  <si>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</si>
  <si>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</si>
  <si>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</si>
  <si>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</si>
  <si>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</si>
  <si>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</si>
  <si>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</si>
  <si>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</si>
  <si>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</si>
  <si>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</si>
  <si>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</si>
  <si>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</si>
  <si>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</si>
  <si>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</si>
  <si>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</si>
  <si>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</si>
  <si>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</si>
  <si>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</si>
  <si>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</si>
  <si>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</si>
  <si>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</si>
  <si>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</si>
  <si>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</si>
  <si>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</si>
  <si>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</si>
  <si>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</si>
  <si>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</si>
  <si>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</si>
  <si>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</si>
  <si>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</si>
  <si>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</si>
  <si>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</si>
  <si>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</si>
  <si>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</si>
  <si>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</si>
  <si>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</si>
  <si>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</si>
  <si>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</si>
  <si>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</si>
  <si>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</si>
  <si>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</si>
  <si>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</si>
  <si>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</si>
  <si>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</si>
  <si>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</si>
  <si>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</si>
  <si>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</si>
  <si>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</si>
  <si>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</si>
  <si>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</si>
  <si>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</si>
  <si>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</si>
  <si>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</si>
  <si>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</si>
  <si>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</si>
  <si>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</si>
  <si>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</si>
  <si>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</si>
  <si>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</si>
  <si>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</si>
  <si>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</si>
  <si>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</si>
  <si>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</si>
  <si>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</si>
  <si>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</si>
  <si>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</si>
  <si>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</si>
  <si>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</si>
  <si>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</si>
  <si>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</si>
  <si>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</si>
  <si>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</si>
  <si>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</si>
  <si>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</si>
  <si>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</si>
  <si>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</si>
  <si>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</si>
  <si>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</si>
  <si>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</si>
  <si>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</si>
  <si>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</si>
  <si>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</si>
  <si>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</si>
  <si>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</si>
  <si>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</si>
  <si>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</si>
  <si>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</si>
  <si>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</si>
  <si>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</si>
  <si>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</si>
  <si>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</si>
  <si>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</si>
  <si>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</si>
  <si>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</si>
  <si>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</si>
  <si>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</si>
  <si>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</si>
  <si>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</si>
  <si>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</si>
  <si>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</si>
  <si>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</si>
  <si>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</si>
  <si>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</si>
  <si>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</si>
  <si>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</si>
  <si>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</si>
  <si>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</si>
  <si>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</si>
  <si>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</si>
  <si>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</si>
  <si>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</si>
  <si>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</si>
  <si>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</si>
  <si>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</si>
  <si>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</si>
  <si>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</si>
  <si>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</si>
  <si>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</si>
  <si>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</si>
  <si>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</si>
  <si>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</si>
  <si>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</si>
  <si>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</si>
  <si>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</si>
  <si>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</si>
  <si>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</si>
  <si>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</si>
  <si>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</si>
  <si>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</si>
  <si>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</si>
  <si>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</si>
  <si>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</si>
  <si>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</si>
  <si>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</si>
  <si>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</si>
  <si>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</si>
  <si>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</si>
  <si>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</si>
  <si>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</si>
  <si>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</si>
  <si>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</si>
  <si>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</si>
  <si>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</si>
  <si>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</si>
  <si>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</si>
  <si>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</si>
  <si>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</si>
  <si>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</si>
  <si>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</si>
  <si>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</si>
  <si>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</si>
  <si>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</si>
  <si>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</si>
  <si>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</si>
  <si>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</si>
  <si>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</si>
  <si>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</si>
  <si>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</si>
  <si>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</si>
  <si>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</si>
  <si>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</si>
  <si>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</si>
  <si>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</si>
  <si>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</si>
  <si>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</si>
  <si>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</si>
  <si>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</si>
  <si>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</si>
  <si>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</si>
  <si>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</si>
  <si>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</si>
  <si>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</si>
  <si>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</si>
  <si>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</si>
  <si>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</si>
  <si>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</si>
  <si>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</si>
  <si>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</si>
  <si>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</si>
  <si>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</si>
  <si>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</si>
  <si>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</si>
  <si>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</si>
  <si>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</si>
  <si>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</si>
  <si>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</si>
  <si>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</si>
  <si>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</si>
  <si>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</si>
  <si>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</si>
  <si>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</si>
  <si>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</si>
  <si>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</si>
  <si>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</si>
  <si>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</si>
  <si>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</si>
  <si>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</si>
  <si>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</si>
  <si>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</si>
  <si>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</si>
  <si>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</si>
  <si>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</si>
  <si>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</si>
  <si>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</si>
  <si>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</si>
  <si>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</si>
  <si>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</si>
  <si>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</si>
  <si>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</si>
  <si>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</si>
  <si>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</si>
  <si>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</si>
  <si>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</si>
  <si>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</si>
  <si>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</si>
  <si>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</si>
  <si>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</si>
  <si>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</si>
  <si>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</si>
  <si>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</si>
  <si>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</si>
  <si>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</si>
  <si>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</si>
  <si>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</si>
  <si>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</si>
  <si>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</si>
  <si>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</si>
  <si>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</si>
  <si>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</si>
  <si>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</si>
  <si>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</si>
  <si>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</si>
  <si>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</si>
  <si>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</si>
  <si>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</si>
  <si>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</si>
  <si>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</si>
  <si>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</si>
  <si>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</si>
  <si>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</si>
  <si>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</si>
  <si>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</si>
  <si>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</si>
  <si>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</si>
  <si>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</si>
  <si>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</si>
  <si>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</si>
  <si>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</si>
  <si>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</si>
  <si>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</si>
  <si>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</si>
  <si>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</si>
  <si>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</si>
  <si>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</si>
  <si>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</si>
  <si>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</si>
  <si>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</si>
  <si>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</si>
  <si>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</si>
  <si>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</si>
  <si>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</si>
  <si>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</si>
  <si>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</si>
  <si>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</si>
  <si>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</si>
  <si>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</si>
  <si>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</si>
  <si>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</si>
  <si>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</si>
  <si>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</si>
  <si>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</si>
  <si>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</si>
  <si>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</si>
  <si>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</si>
  <si>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</si>
  <si>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</si>
  <si>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</si>
  <si>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</si>
  <si>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</si>
  <si>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</si>
  <si>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</si>
  <si>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</si>
  <si>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</si>
  <si>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</si>
  <si>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</si>
  <si>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</si>
  <si>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</si>
  <si>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</si>
  <si>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</si>
  <si>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</si>
  <si>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</si>
  <si>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</si>
  <si>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</si>
  <si>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</si>
  <si>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</si>
  <si>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</si>
  <si>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</si>
  <si>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</si>
  <si>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</si>
  <si>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</si>
  <si>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</si>
  <si>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</si>
  <si>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</si>
  <si>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</si>
  <si>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</si>
  <si>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</si>
  <si>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</si>
  <si>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</si>
  <si>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</si>
  <si>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</si>
  <si>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</si>
  <si>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</si>
  <si>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</si>
  <si>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</si>
  <si>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</si>
  <si>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</si>
  <si>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</si>
  <si>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</si>
  <si>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</si>
  <si>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</si>
  <si>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</si>
  <si>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</si>
  <si>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</si>
  <si>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</si>
  <si>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</si>
  <si>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</si>
  <si>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</si>
  <si>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</si>
  <si>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</si>
  <si>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</si>
  <si>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</si>
  <si>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</si>
  <si>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</si>
  <si>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</si>
  <si>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</si>
  <si>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</si>
  <si>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</si>
  <si>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</si>
  <si>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</si>
  <si>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</si>
  <si>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</si>
  <si>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</si>
  <si>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</si>
  <si>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</si>
  <si>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</si>
  <si>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</si>
  <si>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</si>
  <si>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</si>
  <si>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</si>
  <si>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</si>
  <si>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</si>
  <si>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</si>
  <si>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</si>
  <si>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</si>
  <si>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</si>
  <si>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</si>
  <si>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</si>
  <si>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</si>
  <si>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</si>
  <si>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</si>
  <si>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</si>
  <si>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</si>
  <si>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</si>
  <si>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</si>
  <si>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</si>
  <si>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</si>
  <si>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</si>
  <si>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</si>
  <si>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</si>
  <si>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</si>
  <si>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</si>
  <si>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</si>
  <si>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</si>
  <si>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</si>
  <si>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</si>
  <si>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</si>
  <si>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</si>
  <si>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</si>
  <si>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</si>
  <si>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</si>
  <si>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</si>
  <si>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</si>
  <si>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</si>
  <si>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</si>
  <si>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</si>
  <si>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</si>
  <si>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</si>
  <si>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</si>
  <si>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</si>
  <si>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</si>
  <si>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</si>
  <si>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</si>
  <si>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</si>
  <si>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</si>
  <si>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</si>
  <si>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</si>
  <si>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</si>
  <si>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</si>
  <si>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</si>
  <si>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</si>
  <si>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</si>
  <si>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</si>
  <si>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</si>
  <si>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</si>
  <si>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</si>
  <si>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</si>
  <si>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</si>
  <si>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</si>
  <si>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</si>
  <si>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</si>
  <si>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</si>
  <si>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</si>
  <si>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</si>
  <si>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</si>
  <si>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</si>
  <si>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</si>
  <si>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</si>
  <si>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</si>
  <si>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</si>
  <si>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</si>
  <si>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</si>
  <si>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</si>
  <si>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</si>
  <si>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</si>
  <si>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</si>
  <si>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</si>
  <si>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</si>
  <si>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</si>
  <si>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</si>
  <si>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</si>
  <si>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</si>
  <si>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</si>
  <si>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</si>
  <si>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</si>
  <si>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</si>
  <si>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</si>
  <si>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</si>
  <si>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</si>
  <si>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</si>
  <si>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</si>
  <si>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</si>
  <si>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</si>
  <si>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</si>
  <si>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</si>
  <si>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</si>
  <si>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</si>
  <si>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</si>
  <si>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</si>
  <si>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</si>
  <si>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</si>
  <si>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</si>
  <si>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</si>
  <si>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</si>
  <si>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</si>
  <si>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</si>
  <si>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</si>
  <si>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</si>
  <si>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</si>
  <si>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</si>
  <si>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</si>
  <si>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</si>
  <si>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</si>
  <si>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</si>
  <si>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</si>
  <si>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</si>
  <si>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</si>
  <si>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</si>
  <si>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</si>
  <si>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</si>
  <si>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</si>
  <si>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</si>
  <si>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</si>
  <si>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</si>
  <si>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</si>
  <si>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</si>
  <si>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</si>
  <si>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</si>
  <si>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</si>
  <si>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</si>
  <si>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</si>
  <si>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</si>
  <si>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</si>
  <si>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</si>
  <si>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</si>
  <si>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</si>
  <si>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</si>
  <si>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</si>
  <si>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</si>
  <si>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</si>
  <si>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</si>
  <si>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</si>
  <si>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</si>
  <si>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</si>
  <si>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</si>
  <si>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</si>
  <si>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</si>
  <si>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</si>
  <si>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</si>
  <si>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</si>
  <si>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</si>
  <si>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</si>
  <si>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</si>
  <si>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</si>
  <si>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</si>
  <si>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</si>
  <si>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</si>
  <si>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</si>
  <si>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</si>
  <si>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</si>
  <si>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</si>
  <si>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</si>
  <si>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</si>
  <si>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</si>
  <si>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</si>
  <si>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</si>
  <si>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</si>
  <si>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</si>
  <si>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</si>
  <si>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</si>
  <si>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</si>
  <si>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</si>
  <si>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</si>
  <si>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</si>
  <si>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</si>
  <si>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</si>
  <si>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</si>
  <si>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</si>
  <si>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</si>
  <si>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</si>
  <si>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</si>
  <si>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</si>
  <si>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</si>
  <si>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</si>
  <si>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</si>
  <si>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</si>
  <si>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</si>
  <si>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</si>
  <si>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</si>
  <si>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</si>
  <si>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</si>
  <si>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</si>
  <si>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</si>
  <si>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</si>
  <si>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</si>
  <si>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</si>
  <si>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</si>
  <si>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</si>
  <si>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</si>
  <si>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</si>
  <si>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</si>
  <si>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</si>
  <si>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</si>
  <si>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</si>
  <si>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</si>
  <si>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</si>
  <si>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</si>
  <si>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</si>
  <si>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</si>
  <si>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</si>
  <si>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</si>
  <si>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</si>
  <si>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</si>
  <si>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</si>
  <si>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</si>
  <si>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</si>
  <si>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</si>
  <si>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</si>
  <si>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</si>
  <si>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</si>
  <si>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</si>
  <si>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</si>
  <si>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</si>
  <si>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</si>
  <si>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</si>
  <si>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</si>
  <si>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</si>
  <si>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</si>
  <si>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</si>
  <si>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</si>
  <si>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</si>
  <si>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</si>
  <si>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</si>
  <si>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</si>
  <si>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</si>
  <si>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</si>
  <si>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</si>
  <si>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</si>
  <si>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</si>
  <si>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</si>
  <si>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</si>
  <si>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</si>
  <si>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</si>
  <si>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</si>
  <si>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</si>
  <si>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</si>
  <si>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</si>
  <si>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</si>
  <si>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</si>
  <si>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</si>
  <si>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</si>
  <si>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</si>
  <si>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</si>
  <si>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</si>
  <si>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</si>
  <si>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</si>
  <si>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</si>
  <si>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</si>
  <si>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</si>
  <si>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</si>
  <si>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</si>
  <si>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</si>
  <si>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</si>
  <si>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</si>
  <si>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</si>
  <si>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</si>
  <si>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</si>
  <si>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</si>
  <si>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</si>
  <si>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</si>
  <si>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</si>
  <si>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</si>
  <si>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</si>
  <si>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</si>
  <si>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</si>
  <si>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</si>
  <si>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</si>
  <si>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</si>
  <si>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</si>
  <si>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</si>
  <si>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</si>
  <si>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</si>
  <si>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</si>
  <si>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</si>
  <si>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</si>
  <si>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</si>
  <si>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</si>
  <si>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</si>
  <si>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</si>
  <si>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</si>
  <si>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</si>
  <si>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</si>
  <si>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</si>
  <si>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</si>
  <si>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</si>
  <si>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</si>
  <si>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</si>
  <si>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</si>
  <si>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</si>
  <si>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</si>
  <si>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</si>
  <si>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</si>
  <si>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</si>
  <si>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</si>
  <si>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</si>
  <si>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</si>
  <si>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</si>
  <si>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</si>
  <si>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</si>
  <si>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</si>
  <si>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</si>
  <si>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</si>
  <si>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</si>
  <si>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</si>
  <si>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</si>
  <si>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</si>
  <si>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</si>
  <si>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</si>
  <si>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</si>
  <si>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</si>
  <si>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</si>
  <si>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</si>
  <si>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</si>
  <si>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</si>
  <si>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</si>
  <si>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</si>
  <si>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</si>
  <si>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</si>
  <si>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</si>
  <si>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</si>
  <si>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</si>
  <si>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</si>
  <si>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</si>
  <si>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</si>
  <si>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</si>
  <si>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</si>
  <si>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</si>
  <si>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</si>
  <si>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</si>
  <si>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</si>
  <si>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</si>
  <si>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</si>
  <si>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</si>
  <si>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</si>
  <si>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</si>
  <si>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</si>
  <si>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</si>
  <si>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</si>
  <si>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</si>
  <si>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</si>
  <si>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</si>
  <si>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</si>
  <si>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</si>
  <si>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</si>
  <si>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</si>
  <si>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</si>
  <si>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</si>
  <si>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</si>
  <si>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</si>
  <si>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</si>
  <si>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</si>
  <si>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</si>
  <si>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</si>
  <si>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</si>
  <si>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</si>
  <si>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</si>
  <si>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</si>
  <si>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</si>
  <si>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</si>
  <si>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</si>
  <si>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</si>
  <si>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</si>
  <si>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</si>
  <si>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</si>
  <si>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</si>
  <si>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</si>
  <si>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</si>
  <si>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</si>
  <si>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</si>
  <si>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</si>
  <si>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</si>
  <si>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</si>
  <si>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</si>
  <si>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</si>
  <si>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</si>
  <si>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</si>
  <si>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</si>
  <si>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</si>
  <si>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</si>
  <si>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</si>
  <si>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</si>
  <si>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</si>
  <si>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</si>
  <si>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</si>
  <si>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</si>
  <si>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</si>
  <si>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</si>
  <si>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</si>
  <si>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</si>
  <si>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</si>
  <si>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</si>
  <si>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</si>
  <si>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</si>
  <si>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</si>
  <si>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</si>
  <si>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</si>
  <si>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</si>
  <si>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</si>
  <si>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</si>
  <si>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</si>
  <si>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</si>
  <si>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</si>
  <si>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</si>
  <si>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</si>
  <si>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</si>
  <si>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</si>
  <si>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</si>
  <si>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</si>
  <si>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</si>
  <si>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</si>
  <si>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</si>
  <si>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</si>
  <si>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</si>
  <si>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</si>
  <si>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</si>
  <si>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</si>
  <si>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</si>
  <si>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</si>
  <si>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</si>
  <si>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</si>
  <si>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</si>
  <si>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</si>
  <si>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</si>
  <si>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</si>
  <si>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</si>
  <si>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</si>
  <si>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</si>
  <si>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</si>
  <si>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</si>
  <si>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</si>
  <si>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</si>
  <si>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</si>
  <si>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</si>
  <si>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</si>
  <si>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</si>
  <si>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</si>
  <si>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</si>
  <si>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</si>
  <si>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</si>
  <si>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</si>
  <si>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</si>
  <si>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</si>
  <si>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</si>
  <si>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</si>
  <si>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</si>
  <si>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</si>
  <si>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</si>
  <si>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</si>
  <si>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</si>
  <si>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</si>
  <si>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</si>
  <si>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</si>
  <si>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</si>
  <si>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</si>
  <si>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</si>
  <si>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</si>
  <si>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</si>
  <si>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</si>
  <si>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</si>
  <si>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</si>
  <si>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</si>
  <si>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</si>
  <si>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</si>
  <si>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</si>
  <si>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</si>
  <si>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</si>
  <si>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</si>
  <si>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</si>
  <si>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</si>
  <si>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</si>
  <si>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</si>
  <si>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</si>
  <si>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</si>
  <si>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</si>
  <si>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</si>
  <si>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</si>
  <si>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</si>
  <si>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</si>
  <si>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</si>
  <si>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</si>
  <si>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</si>
  <si>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</si>
  <si>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</si>
  <si>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</si>
  <si>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</si>
  <si>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</si>
  <si>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</si>
  <si>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</si>
  <si>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</si>
  <si>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</si>
  <si>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</si>
  <si>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</si>
  <si>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</si>
  <si>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</si>
  <si>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</si>
  <si>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</si>
  <si>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</si>
  <si>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</si>
  <si>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</si>
  <si>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</si>
  <si>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</si>
  <si>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</si>
  <si>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</si>
  <si>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</si>
  <si>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</si>
  <si>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</si>
  <si>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</si>
  <si>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</si>
  <si>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</si>
  <si>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</si>
  <si>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</si>
  <si>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</si>
  <si>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</si>
  <si>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</si>
  <si>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</si>
  <si>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</si>
  <si>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</si>
  <si>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</si>
  <si>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</si>
  <si>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</si>
  <si>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</si>
  <si>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</si>
  <si>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</si>
  <si>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</si>
  <si>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</si>
  <si>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</si>
  <si>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</si>
  <si>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</si>
  <si>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</si>
  <si>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</si>
  <si>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</si>
  <si>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</si>
  <si>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</si>
  <si>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</si>
  <si>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</si>
  <si>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</si>
  <si>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</si>
  <si>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</si>
  <si>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</si>
  <si>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</si>
  <si>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</si>
  <si>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</si>
  <si>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</si>
  <si>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</si>
  <si>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</si>
  <si>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</si>
  <si>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</si>
  <si>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</si>
  <si>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</si>
  <si>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</si>
  <si>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</si>
  <si>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</si>
  <si>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</si>
  <si>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</si>
  <si>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</si>
  <si>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</si>
  <si>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</si>
  <si>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</si>
  <si>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</si>
  <si>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</si>
  <si>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</si>
  <si>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</si>
  <si>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</si>
  <si>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</si>
  <si>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</si>
  <si>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</si>
  <si>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</si>
  <si>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</si>
  <si>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</si>
  <si>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</si>
  <si>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</si>
  <si>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</si>
  <si>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</si>
  <si>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</si>
  <si>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</si>
  <si>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</si>
  <si>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</si>
  <si>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</si>
  <si>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</si>
  <si>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</si>
  <si>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</si>
  <si>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</si>
  <si>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</si>
  <si>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</si>
  <si>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</si>
  <si>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</si>
  <si>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</si>
  <si>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</si>
  <si>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</si>
  <si>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</si>
  <si>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</si>
  <si>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</si>
  <si>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</si>
  <si>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</si>
  <si>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</si>
  <si>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</si>
  <si>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</si>
  <si>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</si>
  <si>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</si>
  <si>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</si>
  <si>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</si>
  <si>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</si>
  <si>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</si>
  <si>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</si>
  <si>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</si>
  <si>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</si>
  <si>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</si>
  <si>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</si>
  <si>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</si>
  <si>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</si>
  <si>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</si>
  <si>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</si>
  <si>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</si>
  <si>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</si>
  <si>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</si>
  <si>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</si>
  <si>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</si>
  <si>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</si>
  <si>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</si>
  <si>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</si>
  <si>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</si>
  <si>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</si>
  <si>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</si>
  <si>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</si>
  <si>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</si>
  <si>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</si>
  <si>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</si>
  <si>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</si>
  <si>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</si>
  <si>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</si>
  <si>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</si>
  <si>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</si>
  <si>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</si>
  <si>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</si>
  <si>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</si>
  <si>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</si>
  <si>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</si>
  <si>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</si>
  <si>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</si>
  <si>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</si>
  <si>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</si>
  <si>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</si>
  <si>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</si>
  <si>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</si>
  <si>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</si>
  <si>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</si>
  <si>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</si>
  <si>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</si>
  <si>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</si>
  <si>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</si>
  <si>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</si>
  <si>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</si>
  <si>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</si>
  <si>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</si>
  <si>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</si>
  <si>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</si>
  <si>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</si>
  <si>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</si>
  <si>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</si>
  <si>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</si>
  <si>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</si>
  <si>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</si>
  <si>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</si>
  <si>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</si>
  <si>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</si>
  <si>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</si>
  <si>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</si>
  <si>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</si>
  <si>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</si>
  <si>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</si>
  <si>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</si>
  <si>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</si>
  <si>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</si>
  <si>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</si>
  <si>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</si>
  <si>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</si>
  <si>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</si>
  <si>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</si>
  <si>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</si>
  <si>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</si>
  <si>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</si>
  <si>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</si>
  <si>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</si>
  <si>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</si>
  <si>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</si>
  <si>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</si>
  <si>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</si>
  <si>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</si>
  <si>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</si>
  <si>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</si>
  <si>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</si>
  <si>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</si>
  <si>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</si>
  <si>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</si>
  <si>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</si>
  <si>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</si>
  <si>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</si>
  <si>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</si>
  <si>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</si>
  <si>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</si>
  <si>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</si>
  <si>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</si>
  <si>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</si>
  <si>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</si>
  <si>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</si>
  <si>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</si>
  <si>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</si>
  <si>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</si>
  <si>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</si>
  <si>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</si>
  <si>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</si>
  <si>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</si>
  <si>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</si>
  <si>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</si>
  <si>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</si>
  <si>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</si>
  <si>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</si>
  <si>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</si>
  <si>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</si>
  <si>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</si>
  <si>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</si>
  <si>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</si>
  <si>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</si>
  <si>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</si>
  <si>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</si>
  <si>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</si>
  <si>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</si>
  <si>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</si>
  <si>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</si>
  <si>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</si>
  <si>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</si>
  <si>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</si>
  <si>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</si>
  <si>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</si>
  <si>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</si>
  <si>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</si>
  <si>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</si>
  <si>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</si>
  <si>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</si>
  <si>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</si>
  <si>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</si>
  <si>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</si>
  <si>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</si>
  <si>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</si>
  <si>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</si>
  <si>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</si>
  <si>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</si>
  <si>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</si>
  <si>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</si>
  <si>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</si>
  <si>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</si>
  <si>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</si>
  <si>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</si>
  <si>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</si>
  <si>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</si>
  <si>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</si>
  <si>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</si>
  <si>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</si>
  <si>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</si>
  <si>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</si>
  <si>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</si>
  <si>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</si>
  <si>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</si>
  <si>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</si>
  <si>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</si>
  <si>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</si>
  <si>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</si>
  <si>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</si>
  <si>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</si>
  <si>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</si>
  <si>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</si>
  <si>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</si>
  <si>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</si>
  <si>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</si>
  <si>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</si>
  <si>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</si>
  <si>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</si>
  <si>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</si>
  <si>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</si>
  <si>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</si>
  <si>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</si>
  <si>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</si>
  <si>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</si>
  <si>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</si>
  <si>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</si>
  <si>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</si>
  <si>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</si>
  <si>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</si>
  <si>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</si>
  <si>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</si>
  <si>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</si>
  <si>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</si>
  <si>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</si>
  <si>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</si>
  <si>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</si>
  <si>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</si>
  <si>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</si>
  <si>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</si>
  <si>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</si>
  <si>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</si>
  <si>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</si>
  <si>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</si>
  <si>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</si>
  <si>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</si>
  <si>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</si>
  <si>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</si>
  <si>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</si>
  <si>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</si>
  <si>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</si>
  <si>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</si>
  <si>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</si>
  <si>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</si>
  <si>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</si>
  <si>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</si>
  <si>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</si>
  <si>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</si>
  <si>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</si>
  <si>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</si>
  <si>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</si>
  <si>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</si>
  <si>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</si>
  <si>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</si>
  <si>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</si>
  <si>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</si>
  <si>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</si>
  <si>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</si>
  <si>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</si>
  <si>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</si>
  <si>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</si>
  <si>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</si>
  <si>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</si>
  <si>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</si>
  <si>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</si>
  <si>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</si>
  <si>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</si>
  <si>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</si>
  <si>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</si>
  <si>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</si>
  <si>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</si>
  <si>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</si>
  <si>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</si>
  <si>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</si>
  <si>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</si>
  <si>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</si>
  <si>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</si>
  <si>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</si>
  <si>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</si>
  <si>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</si>
  <si>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</si>
  <si>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</si>
  <si>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</si>
  <si>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</si>
  <si>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</si>
  <si>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</si>
  <si>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</si>
  <si>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</si>
  <si>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</si>
  <si>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</si>
  <si>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</si>
  <si>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</si>
  <si>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</si>
  <si>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</si>
  <si>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</si>
  <si>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</si>
  <si>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</si>
  <si>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</si>
  <si>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</si>
  <si>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</si>
  <si>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</si>
  <si>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</si>
  <si>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</si>
  <si>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</si>
  <si>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</si>
  <si>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</si>
  <si>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</si>
  <si>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</si>
  <si>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</si>
  <si>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</si>
  <si>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</si>
  <si>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</si>
  <si>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</si>
  <si>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</si>
  <si>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</si>
  <si>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</si>
  <si>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</si>
  <si>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</si>
  <si>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</si>
  <si>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</si>
  <si>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</si>
  <si>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</si>
  <si>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</si>
  <si>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</si>
  <si>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</si>
  <si>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</si>
  <si>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</si>
  <si>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</si>
  <si>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</si>
  <si>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</si>
  <si>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</si>
  <si>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</si>
  <si>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</si>
  <si>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</si>
  <si>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</si>
  <si>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</si>
  <si>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</si>
  <si>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</si>
  <si>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</si>
  <si>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</si>
  <si>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</si>
  <si>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</si>
  <si>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</si>
  <si>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</si>
  <si>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</si>
  <si>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</si>
  <si>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</si>
  <si>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</si>
  <si>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</si>
  <si>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</si>
  <si>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</si>
  <si>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</si>
  <si>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</si>
  <si>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</si>
  <si>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</si>
  <si>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</si>
  <si>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</si>
  <si>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</si>
  <si>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</si>
  <si>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</si>
  <si>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</si>
  <si>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</si>
  <si>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</si>
  <si>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</si>
  <si>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</si>
  <si>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</si>
  <si>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</si>
  <si>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</si>
  <si>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</si>
  <si>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</si>
  <si>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</si>
  <si>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</si>
  <si>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</si>
  <si>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</si>
  <si>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</si>
  <si>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</si>
  <si>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</si>
  <si>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</si>
  <si>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</si>
  <si>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</si>
  <si>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</si>
  <si>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</si>
  <si>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</si>
  <si>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</si>
  <si>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</si>
  <si>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</si>
  <si>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</si>
  <si>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</si>
  <si>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</si>
  <si>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</si>
  <si>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</si>
  <si>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</si>
  <si>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</si>
  <si>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</si>
  <si>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</si>
  <si>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</si>
  <si>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</si>
  <si>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</si>
  <si>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</si>
  <si>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</si>
  <si>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</si>
  <si>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</si>
  <si>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</si>
  <si>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</si>
  <si>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</si>
  <si>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</si>
  <si>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</si>
  <si>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</si>
  <si>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</si>
  <si>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</si>
  <si>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</si>
  <si>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</si>
  <si>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</si>
  <si>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</si>
  <si>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</si>
  <si>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</si>
  <si>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</si>
  <si>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</si>
  <si>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</si>
  <si>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</si>
  <si>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</si>
  <si>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</si>
  <si>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</si>
  <si>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</si>
  <si>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</si>
  <si>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</si>
  <si>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</si>
  <si>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</si>
  <si>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</si>
  <si>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</si>
  <si>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</si>
  <si>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</si>
  <si>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</si>
  <si>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</si>
  <si>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</si>
  <si>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</si>
  <si>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</si>
  <si>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</si>
  <si>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</si>
  <si>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</si>
  <si>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</si>
  <si>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</si>
  <si>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</si>
  <si>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</si>
  <si>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</si>
  <si>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</si>
  <si>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</si>
  <si>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</si>
  <si>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</si>
  <si>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</si>
  <si>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</si>
  <si>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</si>
  <si>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</si>
  <si>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</si>
  <si>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</si>
  <si>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</si>
  <si>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</si>
  <si>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</si>
  <si>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</si>
  <si>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</si>
  <si>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</si>
  <si>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</si>
  <si>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</si>
  <si>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</si>
  <si>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</si>
  <si>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</si>
  <si>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</si>
  <si>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</si>
  <si>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</si>
  <si>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</si>
  <si>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</si>
  <si>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</si>
  <si>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</si>
  <si>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</si>
  <si>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</si>
  <si>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</si>
  <si>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</si>
  <si>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</si>
  <si>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</si>
  <si>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</si>
  <si>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</si>
  <si>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</si>
  <si>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</si>
  <si>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</si>
  <si>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</si>
  <si>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</si>
  <si>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</si>
  <si>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</si>
  <si>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</si>
  <si>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</si>
  <si>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</si>
  <si>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</si>
  <si>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</si>
  <si>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</si>
  <si>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</si>
  <si>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</si>
  <si>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</si>
  <si>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</si>
  <si>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</si>
  <si>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</si>
  <si>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</si>
  <si>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</si>
  <si>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</si>
  <si>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</si>
  <si>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</si>
  <si>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</si>
  <si>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</si>
  <si>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</si>
  <si>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</si>
  <si>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</si>
  <si>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</si>
  <si>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</si>
  <si>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</si>
  <si>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</si>
  <si>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</si>
  <si>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</si>
  <si>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</si>
  <si>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</si>
  <si>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</si>
  <si>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</si>
  <si>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</si>
  <si>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</si>
  <si>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</si>
  <si>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</si>
  <si>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</si>
  <si>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</si>
  <si>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</si>
  <si>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</si>
  <si>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</si>
  <si>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</si>
  <si>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</si>
  <si>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</si>
  <si>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</si>
  <si>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</si>
  <si>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</si>
  <si>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</si>
  <si>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</si>
  <si>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</si>
  <si>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</si>
  <si>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</si>
  <si>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</si>
  <si>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</si>
  <si>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</si>
  <si>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</si>
  <si>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</si>
  <si>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</si>
  <si>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</si>
  <si>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</si>
  <si>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</si>
  <si>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</si>
  <si>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</si>
  <si>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</si>
  <si>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</si>
  <si>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</si>
  <si>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</si>
  <si>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</si>
  <si>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</si>
  <si>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</si>
  <si>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</si>
  <si>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</si>
  <si>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</si>
  <si>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</si>
  <si>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</si>
  <si>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</si>
  <si>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</si>
  <si>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</si>
  <si>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</si>
  <si>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</si>
  <si>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</si>
  <si>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</si>
  <si>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</si>
  <si>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</si>
  <si>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</si>
  <si>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</si>
  <si>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</si>
  <si>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</si>
  <si>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</si>
  <si>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</si>
  <si>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</si>
  <si>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</si>
  <si>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</si>
  <si>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</si>
  <si>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</si>
  <si>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</si>
  <si>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</si>
  <si>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</si>
  <si>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</si>
  <si>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</si>
  <si>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</si>
  <si>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</si>
  <si>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</si>
  <si>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</si>
  <si>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</si>
  <si>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</si>
  <si>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</si>
  <si>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</si>
  <si>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</si>
  <si>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</si>
  <si>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</si>
  <si>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</si>
  <si>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</si>
  <si>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</si>
  <si>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</si>
  <si>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</si>
  <si>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</si>
  <si>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</si>
  <si>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</si>
  <si>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</si>
  <si>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</si>
  <si>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</si>
  <si>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</si>
  <si>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</si>
  <si>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</si>
  <si>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</si>
  <si>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</si>
  <si>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</si>
  <si>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</si>
  <si>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</si>
  <si>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</si>
  <si>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</si>
  <si>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</si>
  <si>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</si>
  <si>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</si>
  <si>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</si>
  <si>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</si>
  <si>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</si>
  <si>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</si>
  <si>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</si>
  <si>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</si>
  <si>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</si>
  <si>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</si>
  <si>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</si>
  <si>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</si>
  <si>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</si>
  <si>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</si>
  <si>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</si>
  <si>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</si>
  <si>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</si>
  <si>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</si>
  <si>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</si>
  <si>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</si>
  <si>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</si>
  <si>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</si>
  <si>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</si>
  <si>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</si>
  <si>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</si>
  <si>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</si>
  <si>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</si>
  <si>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</si>
  <si>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</si>
  <si>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</si>
  <si>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</si>
  <si>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</si>
  <si>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</si>
  <si>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</si>
  <si>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</si>
  <si>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</si>
  <si>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</si>
  <si>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</si>
  <si>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</si>
  <si>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</si>
  <si>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</si>
  <si>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</si>
  <si>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</si>
  <si>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</si>
  <si>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</si>
  <si>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</si>
  <si>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</si>
  <si>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</si>
  <si>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</si>
  <si>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</si>
  <si>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</si>
  <si>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</si>
  <si>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</si>
  <si>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</si>
  <si>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</si>
  <si>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</si>
  <si>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</si>
  <si>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</si>
  <si>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</si>
  <si>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</si>
  <si>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</si>
  <si>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</si>
  <si>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</si>
  <si>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</si>
  <si>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</si>
  <si>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</si>
  <si>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</si>
  <si>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</si>
  <si>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</si>
  <si>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</si>
  <si>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</si>
  <si>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</si>
  <si>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</si>
  <si>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</si>
  <si>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</si>
  <si>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</si>
  <si>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</si>
  <si>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</si>
  <si>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</si>
  <si>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</si>
  <si>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</si>
  <si>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</si>
  <si>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</si>
  <si>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</si>
  <si>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</si>
  <si>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</si>
  <si>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</si>
  <si>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</si>
  <si>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</si>
  <si>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</si>
  <si>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</si>
  <si>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</si>
  <si>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</si>
  <si>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</si>
  <si>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</si>
  <si>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</si>
  <si>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</si>
  <si>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</si>
  <si>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</si>
  <si>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</si>
  <si>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</si>
  <si>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</si>
  <si>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</si>
  <si>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</si>
  <si>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</si>
  <si>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</si>
  <si>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</si>
  <si>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</si>
  <si>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</si>
  <si>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</si>
  <si>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</si>
  <si>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</si>
  <si>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</si>
  <si>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</si>
  <si>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</si>
  <si>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</si>
  <si>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</si>
  <si>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</si>
  <si>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</si>
  <si>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</si>
  <si>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</si>
  <si>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</si>
  <si>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</si>
  <si>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</si>
  <si>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</si>
  <si>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</si>
  <si>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</si>
  <si>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</si>
  <si>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</si>
  <si>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</si>
  <si>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</si>
  <si>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</si>
  <si>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</si>
  <si>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</si>
  <si>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</si>
  <si>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</si>
  <si>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</si>
  <si>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</si>
  <si>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</si>
  <si>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</si>
  <si>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</si>
  <si>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</si>
  <si>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</si>
  <si>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</si>
  <si>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</si>
  <si>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</si>
  <si>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</si>
  <si>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</si>
  <si>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</si>
  <si>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</si>
  <si>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</si>
  <si>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</si>
  <si>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</si>
  <si>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</si>
  <si>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</si>
  <si>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</si>
  <si>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</si>
  <si>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</si>
  <si>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</si>
  <si>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</si>
  <si>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</si>
  <si>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</si>
  <si>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</si>
  <si>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</si>
  <si>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</si>
  <si>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</si>
  <si>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</si>
  <si>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</si>
  <si>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</si>
  <si>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</si>
  <si>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</si>
  <si>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</si>
  <si>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</si>
  <si>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</si>
  <si>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</si>
  <si>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</si>
  <si>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</si>
  <si>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</si>
  <si>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</si>
  <si>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</si>
  <si>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</si>
  <si>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</si>
  <si>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</si>
  <si>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</si>
  <si>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</si>
  <si>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</si>
  <si>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</si>
  <si>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</si>
  <si>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</si>
  <si>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</si>
  <si>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</si>
  <si>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</si>
  <si>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</si>
  <si>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</si>
  <si>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</si>
  <si>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</si>
  <si>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</si>
  <si>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</si>
  <si>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</si>
  <si>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</si>
  <si>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</si>
  <si>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</si>
  <si>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</si>
  <si>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</si>
  <si>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</si>
  <si>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</si>
  <si>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</si>
  <si>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</si>
  <si>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</si>
  <si>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</si>
  <si>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</si>
  <si>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</si>
  <si>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</si>
  <si>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</si>
  <si>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</si>
  <si>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</si>
  <si>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</si>
  <si>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</si>
  <si>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</si>
  <si>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</si>
  <si>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</si>
  <si>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</si>
  <si>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</si>
  <si>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</si>
  <si>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</si>
  <si>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</si>
  <si>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</si>
  <si>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</si>
  <si>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</si>
  <si>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</si>
  <si>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</si>
  <si>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</si>
  <si>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</si>
  <si>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</si>
  <si>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</si>
  <si>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</si>
  <si>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</si>
  <si>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</si>
  <si>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</si>
  <si>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</si>
  <si>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</si>
  <si>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</si>
  <si>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</si>
  <si>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</si>
  <si>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</si>
  <si>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</si>
  <si>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</si>
  <si>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</si>
  <si>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</si>
  <si>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</si>
  <si>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</si>
  <si>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</si>
  <si>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</si>
  <si>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</si>
  <si>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</si>
  <si>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</si>
  <si>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</si>
  <si>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</si>
  <si>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</si>
  <si>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</si>
  <si>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</si>
  <si>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</si>
  <si>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</si>
  <si>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</si>
  <si>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</si>
  <si>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</si>
  <si>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</si>
  <si>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</si>
  <si>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</si>
  <si>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</si>
  <si>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</si>
  <si>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</si>
  <si>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</si>
  <si>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</si>
  <si>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</si>
  <si>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</si>
  <si>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</si>
  <si>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</si>
  <si>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</si>
  <si>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</si>
  <si>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</si>
  <si>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</si>
  <si>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</si>
  <si>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</si>
  <si>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</si>
  <si>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</si>
  <si>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</si>
  <si>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</si>
  <si>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</si>
  <si>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</si>
  <si>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</si>
  <si>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</si>
  <si>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</si>
  <si>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</si>
  <si>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</si>
  <si>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</si>
  <si>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</si>
  <si>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</si>
  <si>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</si>
  <si>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</si>
  <si>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</si>
  <si>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</si>
  <si>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</si>
  <si>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</si>
  <si>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</si>
  <si>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</si>
  <si>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</si>
  <si>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</si>
  <si>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</si>
  <si>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</si>
  <si>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</si>
  <si>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</si>
  <si>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</si>
  <si>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</si>
  <si>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</si>
  <si>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</si>
  <si>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</si>
  <si>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</si>
  <si>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</si>
  <si>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</si>
  <si>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</si>
  <si>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</si>
  <si>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</si>
  <si>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</si>
  <si>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</si>
  <si>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</si>
  <si>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</si>
  <si>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</si>
  <si>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</si>
  <si>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</si>
  <si>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</si>
  <si>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</si>
  <si>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</si>
  <si>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</si>
  <si>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</si>
  <si>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</si>
  <si>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</si>
  <si>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</si>
  <si>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</si>
  <si>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</si>
  <si>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</si>
  <si>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</si>
  <si>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</si>
  <si>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</si>
  <si>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</si>
  <si>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</si>
  <si>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</si>
  <si>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</si>
  <si>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</si>
  <si>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</si>
  <si>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</si>
  <si>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</si>
  <si>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</si>
  <si>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</si>
  <si>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</si>
  <si>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</si>
  <si>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</si>
  <si>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</si>
  <si>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</si>
  <si>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</si>
  <si>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</si>
  <si>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</si>
  <si>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</si>
  <si>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</si>
  <si>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</si>
  <si>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</si>
  <si>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</si>
  <si>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</si>
  <si>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</si>
  <si>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</si>
  <si>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</si>
  <si>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</si>
  <si>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</si>
  <si>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</si>
  <si>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</si>
  <si>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</si>
  <si>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</si>
  <si>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</si>
  <si>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</si>
  <si>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</si>
  <si>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</si>
  <si>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</si>
  <si>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</si>
  <si>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</si>
  <si>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</si>
  <si>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</si>
  <si>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</si>
  <si>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</si>
  <si>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</si>
  <si>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</si>
  <si>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</si>
  <si>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</si>
  <si>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</si>
  <si>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</si>
  <si>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</si>
  <si>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</si>
  <si>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</si>
  <si>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</si>
  <si>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</si>
  <si>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</si>
  <si>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</si>
  <si>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</si>
  <si>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</si>
  <si>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</si>
  <si>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</si>
  <si>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</si>
  <si>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</si>
  <si>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</si>
  <si>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</si>
  <si>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</si>
  <si>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</si>
  <si>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</si>
  <si>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</si>
  <si>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</si>
  <si>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</si>
  <si>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</si>
  <si>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</si>
  <si>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</si>
  <si>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</si>
  <si>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</si>
  <si>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</si>
  <si>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</si>
  <si>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</si>
  <si>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</si>
  <si>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</si>
  <si>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</si>
  <si>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</si>
  <si>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</si>
  <si>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</si>
  <si>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</si>
  <si>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</si>
  <si>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</si>
  <si>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</si>
  <si>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</si>
  <si>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</si>
  <si>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</si>
  <si>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</si>
  <si>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</si>
  <si>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</si>
  <si>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</si>
  <si>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</si>
  <si>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</si>
  <si>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</si>
  <si>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</si>
  <si>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</si>
  <si>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</si>
  <si>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</si>
  <si>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</si>
  <si>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</si>
  <si>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</si>
  <si>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</si>
  <si>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</si>
  <si>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</si>
  <si>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</si>
  <si>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</si>
  <si>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</si>
  <si>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</si>
  <si>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</si>
  <si>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</si>
  <si>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</si>
  <si>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</si>
  <si>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</si>
  <si>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</si>
  <si>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</si>
  <si>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</si>
  <si>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</si>
  <si>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</si>
  <si>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</si>
  <si>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</si>
  <si>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</si>
  <si>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</si>
  <si>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</si>
  <si>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</si>
  <si>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</si>
  <si>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</si>
  <si>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</si>
  <si>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</si>
  <si>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</si>
  <si>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</si>
  <si>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</si>
  <si>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</si>
  <si>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</si>
  <si>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</si>
  <si>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</si>
  <si>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</si>
  <si>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</si>
  <si>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</si>
  <si>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</si>
  <si>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</si>
  <si>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</si>
  <si>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</si>
  <si>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</si>
  <si>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</si>
  <si>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</si>
  <si>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</si>
  <si>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</si>
  <si>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</si>
  <si>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</si>
  <si>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</si>
  <si>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</si>
  <si>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</si>
  <si>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</si>
  <si>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</si>
  <si>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</si>
  <si>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</si>
  <si>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</si>
  <si>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</si>
  <si>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</si>
  <si>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</si>
  <si>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</si>
  <si>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</si>
  <si>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</si>
  <si>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</si>
  <si>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</si>
  <si>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</si>
  <si>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</si>
  <si>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</si>
  <si>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</si>
  <si>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</si>
  <si>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</si>
  <si>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</si>
  <si>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</si>
  <si>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</si>
  <si>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</si>
  <si>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</si>
  <si>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</si>
  <si>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</si>
  <si>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</si>
  <si>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</si>
  <si>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</si>
  <si>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</si>
  <si>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</si>
  <si>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</si>
  <si>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</si>
  <si>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</si>
  <si>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</si>
  <si>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</si>
  <si>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</si>
  <si>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</si>
  <si>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</si>
  <si>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</si>
  <si>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</si>
  <si>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</si>
  <si>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</si>
  <si>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</si>
  <si>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</si>
  <si>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</si>
  <si>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</si>
  <si>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</si>
  <si>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</si>
  <si>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</si>
  <si>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</si>
  <si>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</si>
  <si>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</si>
  <si>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</si>
  <si>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</si>
  <si>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</si>
  <si>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</si>
  <si>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</si>
  <si>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OSNOVNA ŠKOLA VINICA</t>
  </si>
  <si>
    <t>MARČAN, VINIČKA 10</t>
  </si>
  <si>
    <t>DRAGICA ŽGANEC</t>
  </si>
  <si>
    <t>042722588</t>
  </si>
  <si>
    <t>racunovodstvo@os-vinica.hr</t>
  </si>
  <si>
    <t>os-vinica@os-vinica.skole.hr</t>
  </si>
  <si>
    <t>MIRJANA JAMBRIŠKO</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</si>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</sst>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5" fillId="0" borderId="0" xfId="0" applyNumberFormat="1" applyFont="1" applyFill="1" applyBorder="1" applyAlignment="1" applyProtection="1">
      <alignment horizontal="right" vertical="top"/>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14" fillId="3" borderId="3" xfId="1" applyFont="1" applyFill="1" applyBorder="1" applyAlignment="1" applyProtection="1">
      <alignment vertical="center"/>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5874308</v>
      </c>
      <c r="D2" s="63">
        <f>PRRAS!E12</f>
        <v>6359004</v>
      </c>
      <c r="E2" s="63"/>
      <c r="F2" s="63"/>
      <c r="G2" s="64">
        <f t="shared" ref="G2:G65" si="0">(B2/1000)*(C2*1+D2*2)</f>
        <v>18592.315999999999</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14120</v>
      </c>
      <c r="L10" s="50">
        <f>INT(VALUE(RefStr!B6))</f>
        <v>14120</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03005909</v>
      </c>
      <c r="L11" s="50">
        <f>INT(VALUE(RefStr!B8))</f>
        <v>3005909</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OSNOVNA ŠKOLA VINICA</v>
      </c>
      <c r="L12" s="50">
        <f>LEN(Skriveni!K12)</f>
        <v>20</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42207</v>
      </c>
      <c r="L13" s="50">
        <f>INT(VALUE(RefStr!B12))</f>
        <v>42207</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VINICA</v>
      </c>
      <c r="L14" s="50">
        <f>LEN(Skriveni!K14)</f>
        <v>6</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MARČAN, VINIČKA 10</v>
      </c>
      <c r="L15" s="50">
        <f>LEN(Skriveni!K15)</f>
        <v>18</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8520</v>
      </c>
      <c r="L17" s="50">
        <f>INT(VALUE(RefStr!B18))</f>
        <v>8520</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486</v>
      </c>
      <c r="L19" s="50">
        <f>INT(VALUE(RefStr!B22))</f>
        <v>486</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05</v>
      </c>
      <c r="L20" s="50">
        <f>IF(ISERROR(RefStr!H2),0,INT(VALUE(RefStr!H2)))</f>
        <v>5</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96025995770</v>
      </c>
      <c r="L21" s="50">
        <f>INT(VALUE(RefStr!K14))</f>
        <v>96025995770</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DRAGICA ŽGANEC</v>
      </c>
      <c r="L22" s="50">
        <f>LEN(RefStr!H25)</f>
        <v>14</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042722588</v>
      </c>
      <c r="L23" s="50">
        <f>LEN(RefStr!H27)</f>
        <v>9</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042722588</v>
      </c>
      <c r="L24" s="50">
        <f>LEN(RefStr!K27)</f>
        <v>9</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racunovodstvo@os-vinica.hr</v>
      </c>
      <c r="L25" s="50">
        <f>LEN(RefStr!H29)</f>
        <v>26</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os-vinica@os-vinica.skole.hr</v>
      </c>
      <c r="L26" s="50">
        <f>LEN(RefStr!H31)</f>
        <v>28</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MIRJANA JAMBRIŠKO</v>
      </c>
      <c r="L27" s="50">
        <f>LEN(RefStr!H33)</f>
        <v>17</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100.421.733,56</v>
      </c>
      <c r="L28" s="50">
        <f>SUM(G2:G1561)</f>
        <v>100421733.557</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77335022.145999998</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14284977.354</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8751337.3139999993</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460.52</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49936.223000000005</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4869434</v>
      </c>
      <c r="D46" s="58">
        <f>PRRAS!E56</f>
        <v>5216695</v>
      </c>
      <c r="E46" s="58">
        <v>0</v>
      </c>
      <c r="F46" s="58">
        <v>0</v>
      </c>
      <c r="G46" s="59">
        <f t="shared" si="0"/>
        <v>688627.08</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0</v>
      </c>
      <c r="E55" s="58">
        <v>0</v>
      </c>
      <c r="F55" s="58">
        <v>0</v>
      </c>
      <c r="G55" s="59">
        <f t="shared" si="0"/>
        <v>0</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7058</v>
      </c>
      <c r="D58" s="58">
        <f>PRRAS!E68</f>
        <v>7314</v>
      </c>
      <c r="E58" s="58">
        <v>0</v>
      </c>
      <c r="F58" s="58">
        <v>0</v>
      </c>
      <c r="G58" s="59">
        <f t="shared" si="0"/>
        <v>1236.1020000000001</v>
      </c>
      <c r="H58" s="59">
        <f t="shared" si="1"/>
        <v>0</v>
      </c>
      <c r="I58" s="60">
        <v>0</v>
      </c>
    </row>
    <row r="59" spans="1:9" x14ac:dyDescent="0.2">
      <c r="A59" s="57">
        <v>151</v>
      </c>
      <c r="B59" s="58">
        <f>PRRAS!C69</f>
        <v>58</v>
      </c>
      <c r="C59" s="58">
        <f>PRRAS!D69</f>
        <v>7058</v>
      </c>
      <c r="D59" s="58">
        <f>PRRAS!E69</f>
        <v>7314</v>
      </c>
      <c r="E59" s="58">
        <v>0</v>
      </c>
      <c r="F59" s="58">
        <v>0</v>
      </c>
      <c r="G59" s="59">
        <f t="shared" si="0"/>
        <v>1257.788</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4787882</v>
      </c>
      <c r="D64" s="58">
        <f>PRRAS!E74</f>
        <v>5095407</v>
      </c>
      <c r="E64" s="58">
        <v>0</v>
      </c>
      <c r="F64" s="58">
        <v>0</v>
      </c>
      <c r="G64" s="59">
        <f t="shared" si="0"/>
        <v>943657.848</v>
      </c>
      <c r="H64" s="59">
        <f t="shared" si="1"/>
        <v>0</v>
      </c>
      <c r="I64" s="60">
        <v>0</v>
      </c>
    </row>
    <row r="65" spans="1:9" x14ac:dyDescent="0.2">
      <c r="A65" s="57">
        <v>151</v>
      </c>
      <c r="B65" s="58">
        <f>PRRAS!C75</f>
        <v>64</v>
      </c>
      <c r="C65" s="58">
        <f>PRRAS!D75</f>
        <v>4787882</v>
      </c>
      <c r="D65" s="58">
        <f>PRRAS!E75</f>
        <v>5095407</v>
      </c>
      <c r="E65" s="58">
        <v>0</v>
      </c>
      <c r="F65" s="58">
        <v>0</v>
      </c>
      <c r="G65" s="59">
        <f t="shared" si="0"/>
        <v>958636.54399999999</v>
      </c>
      <c r="H65" s="59">
        <f t="shared" si="1"/>
        <v>0</v>
      </c>
      <c r="I65" s="60">
        <v>0</v>
      </c>
    </row>
    <row r="66" spans="1:9" x14ac:dyDescent="0.2">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x14ac:dyDescent="0.2">
      <c r="A67" s="57">
        <v>151</v>
      </c>
      <c r="B67" s="58">
        <f>PRRAS!C77</f>
        <v>66</v>
      </c>
      <c r="C67" s="58">
        <f>PRRAS!D77</f>
        <v>74494</v>
      </c>
      <c r="D67" s="58">
        <f>PRRAS!E77</f>
        <v>37094</v>
      </c>
      <c r="E67" s="58">
        <v>0</v>
      </c>
      <c r="F67" s="58">
        <v>0</v>
      </c>
      <c r="G67" s="59">
        <f t="shared" si="2"/>
        <v>9813.0120000000006</v>
      </c>
      <c r="H67" s="59">
        <f t="shared" si="3"/>
        <v>0</v>
      </c>
      <c r="I67" s="60">
        <v>0</v>
      </c>
    </row>
    <row r="68" spans="1:9" x14ac:dyDescent="0.2">
      <c r="A68" s="57">
        <v>151</v>
      </c>
      <c r="B68" s="58">
        <f>PRRAS!C78</f>
        <v>67</v>
      </c>
      <c r="C68" s="58">
        <f>PRRAS!D78</f>
        <v>74494</v>
      </c>
      <c r="D68" s="58">
        <f>PRRAS!E78</f>
        <v>37094</v>
      </c>
      <c r="E68" s="58">
        <v>0</v>
      </c>
      <c r="F68" s="58">
        <v>0</v>
      </c>
      <c r="G68" s="59">
        <f t="shared" si="2"/>
        <v>9961.6940000000013</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0</v>
      </c>
      <c r="D70" s="58">
        <f>PRRAS!E80</f>
        <v>76880</v>
      </c>
      <c r="E70" s="58">
        <v>0</v>
      </c>
      <c r="F70" s="58">
        <v>0</v>
      </c>
      <c r="G70" s="59">
        <f t="shared" si="2"/>
        <v>10609.44</v>
      </c>
      <c r="H70" s="59">
        <f t="shared" si="3"/>
        <v>0</v>
      </c>
      <c r="I70" s="60">
        <v>0</v>
      </c>
    </row>
    <row r="71" spans="1:9" x14ac:dyDescent="0.2">
      <c r="A71" s="57">
        <v>151</v>
      </c>
      <c r="B71" s="58">
        <f>PRRAS!C81</f>
        <v>70</v>
      </c>
      <c r="C71" s="58">
        <f>PRRAS!D81</f>
        <v>0</v>
      </c>
      <c r="D71" s="58">
        <f>PRRAS!E81</f>
        <v>76880</v>
      </c>
      <c r="E71" s="58">
        <v>0</v>
      </c>
      <c r="F71" s="58">
        <v>0</v>
      </c>
      <c r="G71" s="59">
        <f t="shared" si="2"/>
        <v>10763.2</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1487</v>
      </c>
      <c r="D75" s="58">
        <f>PRRAS!E85</f>
        <v>996</v>
      </c>
      <c r="E75" s="58">
        <v>0</v>
      </c>
      <c r="F75" s="58">
        <v>0</v>
      </c>
      <c r="G75" s="59">
        <f t="shared" si="2"/>
        <v>257.44599999999997</v>
      </c>
      <c r="H75" s="59">
        <f t="shared" si="3"/>
        <v>0</v>
      </c>
      <c r="I75" s="60">
        <v>0</v>
      </c>
    </row>
    <row r="76" spans="1:9" x14ac:dyDescent="0.2">
      <c r="A76" s="57">
        <v>151</v>
      </c>
      <c r="B76" s="58">
        <f>PRRAS!C86</f>
        <v>75</v>
      </c>
      <c r="C76" s="58">
        <f>PRRAS!D86</f>
        <v>1487</v>
      </c>
      <c r="D76" s="58">
        <f>PRRAS!E86</f>
        <v>996</v>
      </c>
      <c r="E76" s="58">
        <v>0</v>
      </c>
      <c r="F76" s="58">
        <v>0</v>
      </c>
      <c r="G76" s="59">
        <f t="shared" si="2"/>
        <v>260.92500000000001</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1487</v>
      </c>
      <c r="D78" s="58">
        <f>PRRAS!E88</f>
        <v>996</v>
      </c>
      <c r="E78" s="58">
        <v>0</v>
      </c>
      <c r="F78" s="58">
        <v>0</v>
      </c>
      <c r="G78" s="59">
        <f t="shared" si="2"/>
        <v>267.88299999999998</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406745</v>
      </c>
      <c r="D106" s="58">
        <f>PRRAS!E116</f>
        <v>381952</v>
      </c>
      <c r="E106" s="58">
        <v>0</v>
      </c>
      <c r="F106" s="58">
        <v>0</v>
      </c>
      <c r="G106" s="59">
        <f t="shared" si="2"/>
        <v>122918.14499999999</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406745</v>
      </c>
      <c r="D112" s="58">
        <f>PRRAS!E122</f>
        <v>381952</v>
      </c>
      <c r="E112" s="58">
        <v>0</v>
      </c>
      <c r="F112" s="58">
        <v>0</v>
      </c>
      <c r="G112" s="59">
        <f t="shared" si="2"/>
        <v>129942.039</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406745</v>
      </c>
      <c r="D117" s="58">
        <f>PRRAS!E127</f>
        <v>381952</v>
      </c>
      <c r="E117" s="58">
        <v>0</v>
      </c>
      <c r="F117" s="58">
        <v>0</v>
      </c>
      <c r="G117" s="59">
        <f t="shared" si="2"/>
        <v>135795.28400000001</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10400</v>
      </c>
      <c r="D124" s="58">
        <f>PRRAS!E134</f>
        <v>19460</v>
      </c>
      <c r="E124" s="58">
        <v>0</v>
      </c>
      <c r="F124" s="58">
        <v>0</v>
      </c>
      <c r="G124" s="59">
        <f t="shared" si="2"/>
        <v>6066.36</v>
      </c>
      <c r="H124" s="59">
        <f t="shared" si="3"/>
        <v>0</v>
      </c>
      <c r="I124" s="60">
        <v>0</v>
      </c>
    </row>
    <row r="125" spans="1:9" x14ac:dyDescent="0.2">
      <c r="A125" s="57">
        <v>151</v>
      </c>
      <c r="B125" s="58">
        <f>PRRAS!C135</f>
        <v>124</v>
      </c>
      <c r="C125" s="58">
        <f>PRRAS!D135</f>
        <v>10400</v>
      </c>
      <c r="D125" s="58">
        <f>PRRAS!E135</f>
        <v>13520</v>
      </c>
      <c r="E125" s="58">
        <v>0</v>
      </c>
      <c r="F125" s="58">
        <v>0</v>
      </c>
      <c r="G125" s="59">
        <f t="shared" si="2"/>
        <v>4642.5600000000004</v>
      </c>
      <c r="H125" s="59">
        <f t="shared" si="3"/>
        <v>0</v>
      </c>
      <c r="I125" s="60">
        <v>0</v>
      </c>
    </row>
    <row r="126" spans="1:9" x14ac:dyDescent="0.2">
      <c r="A126" s="57">
        <v>151</v>
      </c>
      <c r="B126" s="58">
        <f>PRRAS!C136</f>
        <v>125</v>
      </c>
      <c r="C126" s="58">
        <f>PRRAS!D136</f>
        <v>0</v>
      </c>
      <c r="D126" s="58">
        <f>PRRAS!E136</f>
        <v>0</v>
      </c>
      <c r="E126" s="58">
        <v>0</v>
      </c>
      <c r="F126" s="58">
        <v>0</v>
      </c>
      <c r="G126" s="59">
        <f t="shared" si="2"/>
        <v>0</v>
      </c>
      <c r="H126" s="59">
        <f t="shared" si="3"/>
        <v>0</v>
      </c>
      <c r="I126" s="60">
        <v>0</v>
      </c>
    </row>
    <row r="127" spans="1:9" x14ac:dyDescent="0.2">
      <c r="A127" s="57">
        <v>151</v>
      </c>
      <c r="B127" s="58">
        <f>PRRAS!C137</f>
        <v>126</v>
      </c>
      <c r="C127" s="58">
        <f>PRRAS!D137</f>
        <v>10400</v>
      </c>
      <c r="D127" s="58">
        <f>PRRAS!E137</f>
        <v>13520</v>
      </c>
      <c r="E127" s="58">
        <v>0</v>
      </c>
      <c r="F127" s="58">
        <v>0</v>
      </c>
      <c r="G127" s="59">
        <f t="shared" si="2"/>
        <v>4717.4399999999996</v>
      </c>
      <c r="H127" s="59">
        <f t="shared" si="3"/>
        <v>0</v>
      </c>
      <c r="I127" s="60">
        <v>0</v>
      </c>
    </row>
    <row r="128" spans="1:9" x14ac:dyDescent="0.2">
      <c r="A128" s="57">
        <v>151</v>
      </c>
      <c r="B128" s="58">
        <f>PRRAS!C138</f>
        <v>127</v>
      </c>
      <c r="C128" s="58">
        <f>PRRAS!D138</f>
        <v>0</v>
      </c>
      <c r="D128" s="58">
        <f>PRRAS!E138</f>
        <v>5940</v>
      </c>
      <c r="E128" s="58">
        <v>0</v>
      </c>
      <c r="F128" s="58">
        <v>0</v>
      </c>
      <c r="G128" s="59">
        <f t="shared" si="2"/>
        <v>1508.76</v>
      </c>
      <c r="H128" s="59">
        <f t="shared" si="3"/>
        <v>0</v>
      </c>
      <c r="I128" s="60">
        <v>0</v>
      </c>
    </row>
    <row r="129" spans="1:9" x14ac:dyDescent="0.2">
      <c r="A129" s="57">
        <v>151</v>
      </c>
      <c r="B129" s="58">
        <f>PRRAS!C139</f>
        <v>128</v>
      </c>
      <c r="C129" s="58">
        <f>PRRAS!D139</f>
        <v>0</v>
      </c>
      <c r="D129" s="58">
        <f>PRRAS!E139</f>
        <v>5940</v>
      </c>
      <c r="E129" s="58">
        <v>0</v>
      </c>
      <c r="F129" s="58">
        <v>0</v>
      </c>
      <c r="G129" s="59">
        <f t="shared" si="2"/>
        <v>1520.64</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586242</v>
      </c>
      <c r="D131" s="58">
        <f>PRRAS!E141</f>
        <v>739901</v>
      </c>
      <c r="E131" s="58">
        <v>0</v>
      </c>
      <c r="F131" s="58">
        <v>0</v>
      </c>
      <c r="G131" s="59">
        <f t="shared" si="4"/>
        <v>268585.72000000003</v>
      </c>
      <c r="H131" s="59">
        <f t="shared" si="5"/>
        <v>0</v>
      </c>
      <c r="I131" s="60">
        <v>0</v>
      </c>
    </row>
    <row r="132" spans="1:9" x14ac:dyDescent="0.2">
      <c r="A132" s="57">
        <v>151</v>
      </c>
      <c r="B132" s="58">
        <f>PRRAS!C142</f>
        <v>131</v>
      </c>
      <c r="C132" s="58">
        <f>PRRAS!D142</f>
        <v>586242</v>
      </c>
      <c r="D132" s="58">
        <f>PRRAS!E142</f>
        <v>739901</v>
      </c>
      <c r="E132" s="58">
        <v>0</v>
      </c>
      <c r="F132" s="58">
        <v>0</v>
      </c>
      <c r="G132" s="59">
        <f t="shared" si="4"/>
        <v>270651.76400000002</v>
      </c>
      <c r="H132" s="59">
        <f t="shared" si="5"/>
        <v>0</v>
      </c>
      <c r="I132" s="60">
        <v>0</v>
      </c>
    </row>
    <row r="133" spans="1:9" x14ac:dyDescent="0.2">
      <c r="A133" s="57">
        <v>151</v>
      </c>
      <c r="B133" s="58">
        <f>PRRAS!C143</f>
        <v>132</v>
      </c>
      <c r="C133" s="58">
        <f>PRRAS!D143</f>
        <v>586242</v>
      </c>
      <c r="D133" s="58">
        <f>PRRAS!E143</f>
        <v>739901</v>
      </c>
      <c r="E133" s="58">
        <v>0</v>
      </c>
      <c r="F133" s="58">
        <v>0</v>
      </c>
      <c r="G133" s="59">
        <f t="shared" si="4"/>
        <v>272717.80800000002</v>
      </c>
      <c r="H133" s="59">
        <f t="shared" si="5"/>
        <v>0</v>
      </c>
      <c r="I133" s="60">
        <v>0</v>
      </c>
    </row>
    <row r="134" spans="1:9" x14ac:dyDescent="0.2">
      <c r="A134" s="57">
        <v>151</v>
      </c>
      <c r="B134" s="58">
        <f>PRRAS!C144</f>
        <v>133</v>
      </c>
      <c r="C134" s="58">
        <f>PRRAS!D144</f>
        <v>0</v>
      </c>
      <c r="D134" s="58">
        <f>PRRAS!E144</f>
        <v>0</v>
      </c>
      <c r="E134" s="58">
        <v>0</v>
      </c>
      <c r="F134" s="58">
        <v>0</v>
      </c>
      <c r="G134" s="59">
        <f t="shared" si="4"/>
        <v>0</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0</v>
      </c>
      <c r="D137" s="58">
        <f>PRRAS!E147</f>
        <v>0</v>
      </c>
      <c r="E137" s="58">
        <v>0</v>
      </c>
      <c r="F137" s="58">
        <v>0</v>
      </c>
      <c r="G137" s="59">
        <f t="shared" si="4"/>
        <v>0</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0</v>
      </c>
      <c r="D148" s="58">
        <f>PRRAS!E158</f>
        <v>0</v>
      </c>
      <c r="E148" s="58">
        <v>0</v>
      </c>
      <c r="F148" s="58">
        <v>0</v>
      </c>
      <c r="G148" s="59">
        <f t="shared" si="4"/>
        <v>0</v>
      </c>
      <c r="H148" s="59">
        <f t="shared" si="5"/>
        <v>0</v>
      </c>
      <c r="I148" s="60">
        <v>0</v>
      </c>
    </row>
    <row r="149" spans="1:9" x14ac:dyDescent="0.2">
      <c r="A149" s="57">
        <v>151</v>
      </c>
      <c r="B149" s="58">
        <f>PRRAS!C159</f>
        <v>148</v>
      </c>
      <c r="C149" s="58">
        <f>PRRAS!D159</f>
        <v>5814745</v>
      </c>
      <c r="D149" s="58">
        <f>PRRAS!E159</f>
        <v>6010442</v>
      </c>
      <c r="E149" s="58">
        <v>0</v>
      </c>
      <c r="F149" s="58">
        <v>0</v>
      </c>
      <c r="G149" s="59">
        <f t="shared" si="4"/>
        <v>2639673.0919999997</v>
      </c>
      <c r="H149" s="59">
        <f t="shared" si="5"/>
        <v>0</v>
      </c>
      <c r="I149" s="60">
        <v>0</v>
      </c>
    </row>
    <row r="150" spans="1:9" x14ac:dyDescent="0.2">
      <c r="A150" s="57">
        <v>151</v>
      </c>
      <c r="B150" s="58">
        <f>PRRAS!C160</f>
        <v>149</v>
      </c>
      <c r="C150" s="58">
        <f>PRRAS!D160</f>
        <v>4570103</v>
      </c>
      <c r="D150" s="58">
        <f>PRRAS!E160</f>
        <v>4800317</v>
      </c>
      <c r="E150" s="58">
        <v>0</v>
      </c>
      <c r="F150" s="58">
        <v>0</v>
      </c>
      <c r="G150" s="59">
        <f t="shared" si="4"/>
        <v>2111439.8130000001</v>
      </c>
      <c r="H150" s="59">
        <f t="shared" si="5"/>
        <v>0</v>
      </c>
      <c r="I150" s="60">
        <v>0</v>
      </c>
    </row>
    <row r="151" spans="1:9" x14ac:dyDescent="0.2">
      <c r="A151" s="57">
        <v>151</v>
      </c>
      <c r="B151" s="58">
        <f>PRRAS!C161</f>
        <v>150</v>
      </c>
      <c r="C151" s="58">
        <f>PRRAS!D161</f>
        <v>3729578</v>
      </c>
      <c r="D151" s="58">
        <f>PRRAS!E161</f>
        <v>3876871</v>
      </c>
      <c r="E151" s="58">
        <v>0</v>
      </c>
      <c r="F151" s="58">
        <v>0</v>
      </c>
      <c r="G151" s="59">
        <f t="shared" si="4"/>
        <v>1722498</v>
      </c>
      <c r="H151" s="59">
        <f t="shared" si="5"/>
        <v>0</v>
      </c>
      <c r="I151" s="60">
        <v>0</v>
      </c>
    </row>
    <row r="152" spans="1:9" x14ac:dyDescent="0.2">
      <c r="A152" s="57">
        <v>151</v>
      </c>
      <c r="B152" s="58">
        <f>PRRAS!C162</f>
        <v>151</v>
      </c>
      <c r="C152" s="58">
        <f>PRRAS!D162</f>
        <v>3681906</v>
      </c>
      <c r="D152" s="58">
        <f>PRRAS!E162</f>
        <v>3815137</v>
      </c>
      <c r="E152" s="58">
        <v>0</v>
      </c>
      <c r="F152" s="58">
        <v>0</v>
      </c>
      <c r="G152" s="59">
        <f t="shared" si="4"/>
        <v>1708139.18</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18497</v>
      </c>
      <c r="D154" s="58">
        <f>PRRAS!E164</f>
        <v>25341</v>
      </c>
      <c r="E154" s="58">
        <v>0</v>
      </c>
      <c r="F154" s="58">
        <v>0</v>
      </c>
      <c r="G154" s="59">
        <f t="shared" si="4"/>
        <v>10584.387000000001</v>
      </c>
      <c r="H154" s="59">
        <f t="shared" si="5"/>
        <v>0</v>
      </c>
      <c r="I154" s="60">
        <v>0</v>
      </c>
    </row>
    <row r="155" spans="1:9" x14ac:dyDescent="0.2">
      <c r="A155" s="57">
        <v>151</v>
      </c>
      <c r="B155" s="58">
        <f>PRRAS!C165</f>
        <v>154</v>
      </c>
      <c r="C155" s="58">
        <f>PRRAS!D165</f>
        <v>29175</v>
      </c>
      <c r="D155" s="58">
        <f>PRRAS!E165</f>
        <v>36393</v>
      </c>
      <c r="E155" s="58">
        <v>0</v>
      </c>
      <c r="F155" s="58">
        <v>0</v>
      </c>
      <c r="G155" s="59">
        <f t="shared" si="4"/>
        <v>15701.994000000001</v>
      </c>
      <c r="H155" s="59">
        <f t="shared" si="5"/>
        <v>0</v>
      </c>
      <c r="I155" s="60">
        <v>0</v>
      </c>
    </row>
    <row r="156" spans="1:9" x14ac:dyDescent="0.2">
      <c r="A156" s="57">
        <v>151</v>
      </c>
      <c r="B156" s="58">
        <f>PRRAS!C166</f>
        <v>155</v>
      </c>
      <c r="C156" s="58">
        <f>PRRAS!D166</f>
        <v>180233</v>
      </c>
      <c r="D156" s="58">
        <f>PRRAS!E166</f>
        <v>232192</v>
      </c>
      <c r="E156" s="58">
        <v>0</v>
      </c>
      <c r="F156" s="58">
        <v>0</v>
      </c>
      <c r="G156" s="59">
        <f t="shared" si="4"/>
        <v>99915.634999999995</v>
      </c>
      <c r="H156" s="59">
        <f t="shared" si="5"/>
        <v>0</v>
      </c>
      <c r="I156" s="60">
        <v>0</v>
      </c>
    </row>
    <row r="157" spans="1:9" x14ac:dyDescent="0.2">
      <c r="A157" s="57">
        <v>151</v>
      </c>
      <c r="B157" s="58">
        <f>PRRAS!C167</f>
        <v>156</v>
      </c>
      <c r="C157" s="58">
        <f>PRRAS!D167</f>
        <v>660292</v>
      </c>
      <c r="D157" s="58">
        <f>PRRAS!E167</f>
        <v>691254</v>
      </c>
      <c r="E157" s="58">
        <v>0</v>
      </c>
      <c r="F157" s="58">
        <v>0</v>
      </c>
      <c r="G157" s="59">
        <f t="shared" si="4"/>
        <v>318676.8</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578245</v>
      </c>
      <c r="D159" s="58">
        <f>PRRAS!E169</f>
        <v>602562</v>
      </c>
      <c r="E159" s="58">
        <v>0</v>
      </c>
      <c r="F159" s="58">
        <v>0</v>
      </c>
      <c r="G159" s="59">
        <f t="shared" si="4"/>
        <v>281772.30200000003</v>
      </c>
      <c r="H159" s="59">
        <f t="shared" si="5"/>
        <v>0</v>
      </c>
      <c r="I159" s="60">
        <v>0</v>
      </c>
    </row>
    <row r="160" spans="1:9" x14ac:dyDescent="0.2">
      <c r="A160" s="57">
        <v>151</v>
      </c>
      <c r="B160" s="58">
        <f>PRRAS!C170</f>
        <v>159</v>
      </c>
      <c r="C160" s="58">
        <f>PRRAS!D170</f>
        <v>82047</v>
      </c>
      <c r="D160" s="58">
        <f>PRRAS!E170</f>
        <v>88692</v>
      </c>
      <c r="E160" s="58">
        <v>0</v>
      </c>
      <c r="F160" s="58">
        <v>0</v>
      </c>
      <c r="G160" s="59">
        <f t="shared" si="4"/>
        <v>41249.529000000002</v>
      </c>
      <c r="H160" s="59">
        <f t="shared" si="5"/>
        <v>0</v>
      </c>
      <c r="I160" s="60">
        <v>0</v>
      </c>
    </row>
    <row r="161" spans="1:9" x14ac:dyDescent="0.2">
      <c r="A161" s="57">
        <v>151</v>
      </c>
      <c r="B161" s="58">
        <f>PRRAS!C171</f>
        <v>160</v>
      </c>
      <c r="C161" s="58">
        <f>PRRAS!D171</f>
        <v>1235134</v>
      </c>
      <c r="D161" s="58">
        <f>PRRAS!E171</f>
        <v>1201552</v>
      </c>
      <c r="E161" s="58">
        <v>0</v>
      </c>
      <c r="F161" s="58">
        <v>0</v>
      </c>
      <c r="G161" s="59">
        <f t="shared" si="4"/>
        <v>582118.07999999996</v>
      </c>
      <c r="H161" s="59">
        <f t="shared" si="5"/>
        <v>0</v>
      </c>
      <c r="I161" s="60">
        <v>0</v>
      </c>
    </row>
    <row r="162" spans="1:9" x14ac:dyDescent="0.2">
      <c r="A162" s="57">
        <v>151</v>
      </c>
      <c r="B162" s="58">
        <f>PRRAS!C172</f>
        <v>161</v>
      </c>
      <c r="C162" s="58">
        <f>PRRAS!D172</f>
        <v>239836</v>
      </c>
      <c r="D162" s="58">
        <f>PRRAS!E172</f>
        <v>260848</v>
      </c>
      <c r="E162" s="58">
        <v>0</v>
      </c>
      <c r="F162" s="58">
        <v>0</v>
      </c>
      <c r="G162" s="59">
        <f t="shared" si="4"/>
        <v>122606.652</v>
      </c>
      <c r="H162" s="59">
        <f t="shared" si="5"/>
        <v>0</v>
      </c>
      <c r="I162" s="60">
        <v>0</v>
      </c>
    </row>
    <row r="163" spans="1:9" x14ac:dyDescent="0.2">
      <c r="A163" s="57">
        <v>151</v>
      </c>
      <c r="B163" s="58">
        <f>PRRAS!C173</f>
        <v>162</v>
      </c>
      <c r="C163" s="58">
        <f>PRRAS!D173</f>
        <v>46163</v>
      </c>
      <c r="D163" s="58">
        <f>PRRAS!E173</f>
        <v>48817</v>
      </c>
      <c r="E163" s="58">
        <v>0</v>
      </c>
      <c r="F163" s="58">
        <v>0</v>
      </c>
      <c r="G163" s="59">
        <f t="shared" si="4"/>
        <v>23295.114000000001</v>
      </c>
      <c r="H163" s="59">
        <f t="shared" si="5"/>
        <v>0</v>
      </c>
      <c r="I163" s="60">
        <v>0</v>
      </c>
    </row>
    <row r="164" spans="1:9" x14ac:dyDescent="0.2">
      <c r="A164" s="57">
        <v>151</v>
      </c>
      <c r="B164" s="58">
        <f>PRRAS!C174</f>
        <v>163</v>
      </c>
      <c r="C164" s="58">
        <f>PRRAS!D174</f>
        <v>190082</v>
      </c>
      <c r="D164" s="58">
        <f>PRRAS!E174</f>
        <v>206951</v>
      </c>
      <c r="E164" s="58">
        <v>0</v>
      </c>
      <c r="F164" s="58">
        <v>0</v>
      </c>
      <c r="G164" s="59">
        <f t="shared" si="4"/>
        <v>98449.392000000007</v>
      </c>
      <c r="H164" s="59">
        <f t="shared" si="5"/>
        <v>0</v>
      </c>
      <c r="I164" s="60">
        <v>0</v>
      </c>
    </row>
    <row r="165" spans="1:9" x14ac:dyDescent="0.2">
      <c r="A165" s="57">
        <v>151</v>
      </c>
      <c r="B165" s="58">
        <f>PRRAS!C175</f>
        <v>164</v>
      </c>
      <c r="C165" s="58">
        <f>PRRAS!D175</f>
        <v>3591</v>
      </c>
      <c r="D165" s="58">
        <f>PRRAS!E175</f>
        <v>5080</v>
      </c>
      <c r="E165" s="58">
        <v>0</v>
      </c>
      <c r="F165" s="58">
        <v>0</v>
      </c>
      <c r="G165" s="59">
        <f t="shared" si="4"/>
        <v>2255.1640000000002</v>
      </c>
      <c r="H165" s="59">
        <f t="shared" si="5"/>
        <v>0</v>
      </c>
      <c r="I165" s="60">
        <v>0</v>
      </c>
    </row>
    <row r="166" spans="1:9" x14ac:dyDescent="0.2">
      <c r="A166" s="57">
        <v>151</v>
      </c>
      <c r="B166" s="58">
        <f>PRRAS!C176</f>
        <v>165</v>
      </c>
      <c r="C166" s="58">
        <f>PRRAS!D176</f>
        <v>0</v>
      </c>
      <c r="D166" s="58">
        <f>PRRAS!E176</f>
        <v>0</v>
      </c>
      <c r="E166" s="58">
        <v>0</v>
      </c>
      <c r="F166" s="58">
        <v>0</v>
      </c>
      <c r="G166" s="59">
        <f t="shared" si="4"/>
        <v>0</v>
      </c>
      <c r="H166" s="59">
        <f t="shared" si="5"/>
        <v>0</v>
      </c>
      <c r="I166" s="60">
        <v>0</v>
      </c>
    </row>
    <row r="167" spans="1:9" x14ac:dyDescent="0.2">
      <c r="A167" s="57">
        <v>151</v>
      </c>
      <c r="B167" s="58">
        <f>PRRAS!C177</f>
        <v>166</v>
      </c>
      <c r="C167" s="58">
        <f>PRRAS!D177</f>
        <v>731090</v>
      </c>
      <c r="D167" s="58">
        <f>PRRAS!E177</f>
        <v>700329</v>
      </c>
      <c r="E167" s="58">
        <v>0</v>
      </c>
      <c r="F167" s="58">
        <v>0</v>
      </c>
      <c r="G167" s="59">
        <f t="shared" si="4"/>
        <v>353870.16800000001</v>
      </c>
      <c r="H167" s="59">
        <f t="shared" si="5"/>
        <v>0</v>
      </c>
      <c r="I167" s="60">
        <v>0</v>
      </c>
    </row>
    <row r="168" spans="1:9" x14ac:dyDescent="0.2">
      <c r="A168" s="57">
        <v>151</v>
      </c>
      <c r="B168" s="58">
        <f>PRRAS!C178</f>
        <v>167</v>
      </c>
      <c r="C168" s="58">
        <f>PRRAS!D178</f>
        <v>228851</v>
      </c>
      <c r="D168" s="58">
        <f>PRRAS!E178</f>
        <v>201372</v>
      </c>
      <c r="E168" s="58">
        <v>0</v>
      </c>
      <c r="F168" s="58">
        <v>0</v>
      </c>
      <c r="G168" s="59">
        <f t="shared" si="4"/>
        <v>105476.36500000001</v>
      </c>
      <c r="H168" s="59">
        <f t="shared" si="5"/>
        <v>0</v>
      </c>
      <c r="I168" s="60">
        <v>0</v>
      </c>
    </row>
    <row r="169" spans="1:9" x14ac:dyDescent="0.2">
      <c r="A169" s="57">
        <v>151</v>
      </c>
      <c r="B169" s="58">
        <f>PRRAS!C179</f>
        <v>168</v>
      </c>
      <c r="C169" s="58">
        <f>PRRAS!D179</f>
        <v>265715</v>
      </c>
      <c r="D169" s="58">
        <f>PRRAS!E179</f>
        <v>277719</v>
      </c>
      <c r="E169" s="58">
        <v>0</v>
      </c>
      <c r="F169" s="58">
        <v>0</v>
      </c>
      <c r="G169" s="59">
        <f t="shared" si="4"/>
        <v>137953.704</v>
      </c>
      <c r="H169" s="59">
        <f t="shared" si="5"/>
        <v>0</v>
      </c>
      <c r="I169" s="60">
        <v>0</v>
      </c>
    </row>
    <row r="170" spans="1:9" x14ac:dyDescent="0.2">
      <c r="A170" s="57">
        <v>151</v>
      </c>
      <c r="B170" s="58">
        <f>PRRAS!C180</f>
        <v>169</v>
      </c>
      <c r="C170" s="58">
        <f>PRRAS!D180</f>
        <v>158158</v>
      </c>
      <c r="D170" s="58">
        <f>PRRAS!E180</f>
        <v>181092</v>
      </c>
      <c r="E170" s="58">
        <v>0</v>
      </c>
      <c r="F170" s="58">
        <v>0</v>
      </c>
      <c r="G170" s="59">
        <f t="shared" si="4"/>
        <v>87937.79800000001</v>
      </c>
      <c r="H170" s="59">
        <f t="shared" si="5"/>
        <v>0</v>
      </c>
      <c r="I170" s="60">
        <v>0</v>
      </c>
    </row>
    <row r="171" spans="1:9" x14ac:dyDescent="0.2">
      <c r="A171" s="57">
        <v>151</v>
      </c>
      <c r="B171" s="58">
        <f>PRRAS!C181</f>
        <v>170</v>
      </c>
      <c r="C171" s="58">
        <f>PRRAS!D181</f>
        <v>43484</v>
      </c>
      <c r="D171" s="58">
        <f>PRRAS!E181</f>
        <v>29147</v>
      </c>
      <c r="E171" s="58">
        <v>0</v>
      </c>
      <c r="F171" s="58">
        <v>0</v>
      </c>
      <c r="G171" s="59">
        <f t="shared" si="4"/>
        <v>17302.260000000002</v>
      </c>
      <c r="H171" s="59">
        <f t="shared" si="5"/>
        <v>0</v>
      </c>
      <c r="I171" s="60">
        <v>0</v>
      </c>
    </row>
    <row r="172" spans="1:9" x14ac:dyDescent="0.2">
      <c r="A172" s="57">
        <v>151</v>
      </c>
      <c r="B172" s="58">
        <f>PRRAS!C182</f>
        <v>171</v>
      </c>
      <c r="C172" s="58">
        <f>PRRAS!D182</f>
        <v>32681</v>
      </c>
      <c r="D172" s="58">
        <f>PRRAS!E182</f>
        <v>8549</v>
      </c>
      <c r="E172" s="58">
        <v>0</v>
      </c>
      <c r="F172" s="58">
        <v>0</v>
      </c>
      <c r="G172" s="59">
        <f t="shared" si="4"/>
        <v>8512.2090000000007</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2201</v>
      </c>
      <c r="D174" s="58">
        <f>PRRAS!E184</f>
        <v>2450</v>
      </c>
      <c r="E174" s="58">
        <v>0</v>
      </c>
      <c r="F174" s="58">
        <v>0</v>
      </c>
      <c r="G174" s="59">
        <f t="shared" si="4"/>
        <v>1228.473</v>
      </c>
      <c r="H174" s="59">
        <f t="shared" si="5"/>
        <v>0</v>
      </c>
      <c r="I174" s="60">
        <v>0</v>
      </c>
    </row>
    <row r="175" spans="1:9" x14ac:dyDescent="0.2">
      <c r="A175" s="57">
        <v>151</v>
      </c>
      <c r="B175" s="58">
        <f>PRRAS!C185</f>
        <v>174</v>
      </c>
      <c r="C175" s="58">
        <f>PRRAS!D185</f>
        <v>220477</v>
      </c>
      <c r="D175" s="58">
        <f>PRRAS!E185</f>
        <v>213812</v>
      </c>
      <c r="E175" s="58">
        <v>0</v>
      </c>
      <c r="F175" s="58">
        <v>0</v>
      </c>
      <c r="G175" s="59">
        <f t="shared" si="4"/>
        <v>112769.57399999999</v>
      </c>
      <c r="H175" s="59">
        <f t="shared" si="5"/>
        <v>0</v>
      </c>
      <c r="I175" s="60">
        <v>0</v>
      </c>
    </row>
    <row r="176" spans="1:9" x14ac:dyDescent="0.2">
      <c r="A176" s="57">
        <v>151</v>
      </c>
      <c r="B176" s="58">
        <f>PRRAS!C186</f>
        <v>175</v>
      </c>
      <c r="C176" s="58">
        <f>PRRAS!D186</f>
        <v>77340</v>
      </c>
      <c r="D176" s="58">
        <f>PRRAS!E186</f>
        <v>84772</v>
      </c>
      <c r="E176" s="58">
        <v>0</v>
      </c>
      <c r="F176" s="58">
        <v>0</v>
      </c>
      <c r="G176" s="59">
        <f t="shared" si="4"/>
        <v>43204.7</v>
      </c>
      <c r="H176" s="59">
        <f t="shared" si="5"/>
        <v>0</v>
      </c>
      <c r="I176" s="60">
        <v>0</v>
      </c>
    </row>
    <row r="177" spans="1:9" x14ac:dyDescent="0.2">
      <c r="A177" s="57">
        <v>151</v>
      </c>
      <c r="B177" s="58">
        <f>PRRAS!C187</f>
        <v>176</v>
      </c>
      <c r="C177" s="58">
        <f>PRRAS!D187</f>
        <v>16418</v>
      </c>
      <c r="D177" s="58">
        <f>PRRAS!E187</f>
        <v>12186</v>
      </c>
      <c r="E177" s="58">
        <v>0</v>
      </c>
      <c r="F177" s="58">
        <v>0</v>
      </c>
      <c r="G177" s="59">
        <f t="shared" si="4"/>
        <v>7179.04</v>
      </c>
      <c r="H177" s="59">
        <f t="shared" si="5"/>
        <v>0</v>
      </c>
      <c r="I177" s="60">
        <v>0</v>
      </c>
    </row>
    <row r="178" spans="1:9" x14ac:dyDescent="0.2">
      <c r="A178" s="57">
        <v>151</v>
      </c>
      <c r="B178" s="58">
        <f>PRRAS!C188</f>
        <v>177</v>
      </c>
      <c r="C178" s="58">
        <f>PRRAS!D188</f>
        <v>5849</v>
      </c>
      <c r="D178" s="58">
        <f>PRRAS!E188</f>
        <v>5511</v>
      </c>
      <c r="E178" s="58">
        <v>0</v>
      </c>
      <c r="F178" s="58">
        <v>0</v>
      </c>
      <c r="G178" s="59">
        <f t="shared" si="4"/>
        <v>2986.1669999999999</v>
      </c>
      <c r="H178" s="59">
        <f t="shared" si="5"/>
        <v>0</v>
      </c>
      <c r="I178" s="60">
        <v>0</v>
      </c>
    </row>
    <row r="179" spans="1:9" x14ac:dyDescent="0.2">
      <c r="A179" s="57">
        <v>151</v>
      </c>
      <c r="B179" s="58">
        <f>PRRAS!C189</f>
        <v>178</v>
      </c>
      <c r="C179" s="58">
        <f>PRRAS!D189</f>
        <v>39418</v>
      </c>
      <c r="D179" s="58">
        <f>PRRAS!E189</f>
        <v>39333</v>
      </c>
      <c r="E179" s="58">
        <v>0</v>
      </c>
      <c r="F179" s="58">
        <v>0</v>
      </c>
      <c r="G179" s="59">
        <f t="shared" si="4"/>
        <v>21018.951999999997</v>
      </c>
      <c r="H179" s="59">
        <f t="shared" si="5"/>
        <v>0</v>
      </c>
      <c r="I179" s="60">
        <v>0</v>
      </c>
    </row>
    <row r="180" spans="1:9" x14ac:dyDescent="0.2">
      <c r="A180" s="57">
        <v>151</v>
      </c>
      <c r="B180" s="58">
        <f>PRRAS!C190</f>
        <v>179</v>
      </c>
      <c r="C180" s="58">
        <f>PRRAS!D190</f>
        <v>0</v>
      </c>
      <c r="D180" s="58">
        <f>PRRAS!E190</f>
        <v>0</v>
      </c>
      <c r="E180" s="58">
        <v>0</v>
      </c>
      <c r="F180" s="58">
        <v>0</v>
      </c>
      <c r="G180" s="59">
        <f t="shared" si="4"/>
        <v>0</v>
      </c>
      <c r="H180" s="59">
        <f t="shared" si="5"/>
        <v>0</v>
      </c>
      <c r="I180" s="60">
        <v>0</v>
      </c>
    </row>
    <row r="181" spans="1:9" x14ac:dyDescent="0.2">
      <c r="A181" s="57">
        <v>151</v>
      </c>
      <c r="B181" s="58">
        <f>PRRAS!C191</f>
        <v>180</v>
      </c>
      <c r="C181" s="58">
        <f>PRRAS!D191</f>
        <v>46011</v>
      </c>
      <c r="D181" s="58">
        <f>PRRAS!E191</f>
        <v>12057</v>
      </c>
      <c r="E181" s="58">
        <v>0</v>
      </c>
      <c r="F181" s="58">
        <v>0</v>
      </c>
      <c r="G181" s="59">
        <f t="shared" si="4"/>
        <v>12622.5</v>
      </c>
      <c r="H181" s="59">
        <f t="shared" si="5"/>
        <v>0</v>
      </c>
      <c r="I181" s="60">
        <v>0</v>
      </c>
    </row>
    <row r="182" spans="1:9" x14ac:dyDescent="0.2">
      <c r="A182" s="57">
        <v>151</v>
      </c>
      <c r="B182" s="58">
        <f>PRRAS!C192</f>
        <v>181</v>
      </c>
      <c r="C182" s="58">
        <f>PRRAS!D192</f>
        <v>13896</v>
      </c>
      <c r="D182" s="58">
        <f>PRRAS!E192</f>
        <v>37182</v>
      </c>
      <c r="E182" s="58">
        <v>0</v>
      </c>
      <c r="F182" s="58">
        <v>0</v>
      </c>
      <c r="G182" s="59">
        <f t="shared" si="4"/>
        <v>15975.06</v>
      </c>
      <c r="H182" s="59">
        <f t="shared" si="5"/>
        <v>0</v>
      </c>
      <c r="I182" s="60">
        <v>0</v>
      </c>
    </row>
    <row r="183" spans="1:9" x14ac:dyDescent="0.2">
      <c r="A183" s="57">
        <v>151</v>
      </c>
      <c r="B183" s="58">
        <f>PRRAS!C193</f>
        <v>182</v>
      </c>
      <c r="C183" s="58">
        <f>PRRAS!D193</f>
        <v>20165</v>
      </c>
      <c r="D183" s="58">
        <f>PRRAS!E193</f>
        <v>22747</v>
      </c>
      <c r="E183" s="58">
        <v>0</v>
      </c>
      <c r="F183" s="58">
        <v>0</v>
      </c>
      <c r="G183" s="59">
        <f t="shared" si="4"/>
        <v>11949.938</v>
      </c>
      <c r="H183" s="59">
        <f t="shared" si="5"/>
        <v>0</v>
      </c>
      <c r="I183" s="60">
        <v>0</v>
      </c>
    </row>
    <row r="184" spans="1:9" x14ac:dyDescent="0.2">
      <c r="A184" s="57">
        <v>151</v>
      </c>
      <c r="B184" s="58">
        <f>PRRAS!C194</f>
        <v>183</v>
      </c>
      <c r="C184" s="58">
        <f>PRRAS!D194</f>
        <v>1380</v>
      </c>
      <c r="D184" s="58">
        <f>PRRAS!E194</f>
        <v>24</v>
      </c>
      <c r="E184" s="58">
        <v>0</v>
      </c>
      <c r="F184" s="58">
        <v>0</v>
      </c>
      <c r="G184" s="59">
        <f t="shared" si="4"/>
        <v>261.32400000000001</v>
      </c>
      <c r="H184" s="59">
        <f t="shared" si="5"/>
        <v>0</v>
      </c>
      <c r="I184" s="60">
        <v>0</v>
      </c>
    </row>
    <row r="185" spans="1:9" x14ac:dyDescent="0.2">
      <c r="A185" s="57">
        <v>151</v>
      </c>
      <c r="B185" s="58">
        <f>PRRAS!C195</f>
        <v>184</v>
      </c>
      <c r="C185" s="58">
        <f>PRRAS!D195</f>
        <v>19305</v>
      </c>
      <c r="D185" s="58">
        <f>PRRAS!E195</f>
        <v>4776</v>
      </c>
      <c r="E185" s="58">
        <v>0</v>
      </c>
      <c r="F185" s="58">
        <v>0</v>
      </c>
      <c r="G185" s="59">
        <f t="shared" si="4"/>
        <v>5309.6880000000001</v>
      </c>
      <c r="H185" s="59">
        <f t="shared" si="5"/>
        <v>0</v>
      </c>
      <c r="I185" s="60">
        <v>0</v>
      </c>
    </row>
    <row r="186" spans="1:9" x14ac:dyDescent="0.2">
      <c r="A186" s="57">
        <v>151</v>
      </c>
      <c r="B186" s="58">
        <f>PRRAS!C196</f>
        <v>185</v>
      </c>
      <c r="C186" s="58">
        <f>PRRAS!D196</f>
        <v>24426</v>
      </c>
      <c r="D186" s="58">
        <f>PRRAS!E196</f>
        <v>21787</v>
      </c>
      <c r="E186" s="58">
        <v>0</v>
      </c>
      <c r="F186" s="58">
        <v>0</v>
      </c>
      <c r="G186" s="59">
        <f t="shared" si="4"/>
        <v>12580</v>
      </c>
      <c r="H186" s="59">
        <f t="shared" si="5"/>
        <v>0</v>
      </c>
      <c r="I186" s="60">
        <v>0</v>
      </c>
    </row>
    <row r="187" spans="1:9" x14ac:dyDescent="0.2">
      <c r="A187" s="57">
        <v>151</v>
      </c>
      <c r="B187" s="58">
        <f>PRRAS!C197</f>
        <v>186</v>
      </c>
      <c r="C187" s="58">
        <f>PRRAS!D197</f>
        <v>0</v>
      </c>
      <c r="D187" s="58">
        <f>PRRAS!E197</f>
        <v>0</v>
      </c>
      <c r="E187" s="58">
        <v>0</v>
      </c>
      <c r="F187" s="58">
        <v>0</v>
      </c>
      <c r="G187" s="59">
        <f t="shared" si="4"/>
        <v>0</v>
      </c>
      <c r="H187" s="59">
        <f t="shared" si="5"/>
        <v>0</v>
      </c>
      <c r="I187" s="60">
        <v>0</v>
      </c>
    </row>
    <row r="188" spans="1:9" x14ac:dyDescent="0.2">
      <c r="A188" s="57">
        <v>151</v>
      </c>
      <c r="B188" s="58">
        <f>PRRAS!C198</f>
        <v>187</v>
      </c>
      <c r="C188" s="58">
        <f>PRRAS!D198</f>
        <v>12227</v>
      </c>
      <c r="D188" s="58">
        <f>PRRAS!E198</f>
        <v>10295</v>
      </c>
      <c r="E188" s="58">
        <v>0</v>
      </c>
      <c r="F188" s="58">
        <v>0</v>
      </c>
      <c r="G188" s="59">
        <f t="shared" si="4"/>
        <v>6136.7789999999995</v>
      </c>
      <c r="H188" s="59">
        <f t="shared" si="5"/>
        <v>0</v>
      </c>
      <c r="I188" s="60">
        <v>0</v>
      </c>
    </row>
    <row r="189" spans="1:9" x14ac:dyDescent="0.2">
      <c r="A189" s="57">
        <v>151</v>
      </c>
      <c r="B189" s="58">
        <f>PRRAS!C199</f>
        <v>188</v>
      </c>
      <c r="C189" s="58">
        <f>PRRAS!D199</f>
        <v>570</v>
      </c>
      <c r="D189" s="58">
        <f>PRRAS!E199</f>
        <v>0</v>
      </c>
      <c r="E189" s="58">
        <v>0</v>
      </c>
      <c r="F189" s="58">
        <v>0</v>
      </c>
      <c r="G189" s="59">
        <f t="shared" si="4"/>
        <v>107.16</v>
      </c>
      <c r="H189" s="59">
        <f t="shared" si="5"/>
        <v>0</v>
      </c>
      <c r="I189" s="60">
        <v>0</v>
      </c>
    </row>
    <row r="190" spans="1:9" x14ac:dyDescent="0.2">
      <c r="A190" s="57">
        <v>151</v>
      </c>
      <c r="B190" s="58">
        <f>PRRAS!C200</f>
        <v>189</v>
      </c>
      <c r="C190" s="58">
        <f>PRRAS!D200</f>
        <v>1100</v>
      </c>
      <c r="D190" s="58">
        <f>PRRAS!E200</f>
        <v>1400</v>
      </c>
      <c r="E190" s="58">
        <v>0</v>
      </c>
      <c r="F190" s="58">
        <v>0</v>
      </c>
      <c r="G190" s="59">
        <f t="shared" si="4"/>
        <v>737.1</v>
      </c>
      <c r="H190" s="59">
        <f t="shared" si="5"/>
        <v>0</v>
      </c>
      <c r="I190" s="60">
        <v>0</v>
      </c>
    </row>
    <row r="191" spans="1:9" x14ac:dyDescent="0.2">
      <c r="A191" s="57">
        <v>151</v>
      </c>
      <c r="B191" s="58">
        <f>PRRAS!C201</f>
        <v>190</v>
      </c>
      <c r="C191" s="58">
        <f>PRRAS!D201</f>
        <v>0</v>
      </c>
      <c r="D191" s="58">
        <f>PRRAS!E201</f>
        <v>250</v>
      </c>
      <c r="E191" s="58">
        <v>0</v>
      </c>
      <c r="F191" s="58">
        <v>0</v>
      </c>
      <c r="G191" s="59">
        <f t="shared" si="4"/>
        <v>95</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10529</v>
      </c>
      <c r="D193" s="58">
        <f>PRRAS!E203</f>
        <v>9842</v>
      </c>
      <c r="E193" s="58">
        <v>0</v>
      </c>
      <c r="F193" s="58">
        <v>0</v>
      </c>
      <c r="G193" s="59">
        <f t="shared" si="4"/>
        <v>5800.8959999999997</v>
      </c>
      <c r="H193" s="59">
        <f t="shared" si="5"/>
        <v>0</v>
      </c>
      <c r="I193" s="60">
        <v>0</v>
      </c>
    </row>
    <row r="194" spans="1:9" x14ac:dyDescent="0.2">
      <c r="A194" s="57">
        <v>151</v>
      </c>
      <c r="B194" s="58">
        <f>PRRAS!C204</f>
        <v>193</v>
      </c>
      <c r="C194" s="58">
        <f>PRRAS!D204</f>
        <v>9243</v>
      </c>
      <c r="D194" s="58">
        <f>PRRAS!E204</f>
        <v>8073</v>
      </c>
      <c r="E194" s="58">
        <v>0</v>
      </c>
      <c r="F194" s="58">
        <v>0</v>
      </c>
      <c r="G194" s="59">
        <f t="shared" ref="G194:G257" si="6">(B194/1000)*(C194*1+D194*2)</f>
        <v>4900.0770000000002</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9243</v>
      </c>
      <c r="D208" s="58">
        <f>PRRAS!E218</f>
        <v>8073</v>
      </c>
      <c r="E208" s="58">
        <v>0</v>
      </c>
      <c r="F208" s="58">
        <v>0</v>
      </c>
      <c r="G208" s="59">
        <f t="shared" si="6"/>
        <v>5255.5230000000001</v>
      </c>
      <c r="H208" s="59">
        <f t="shared" si="7"/>
        <v>0</v>
      </c>
      <c r="I208" s="60">
        <v>0</v>
      </c>
    </row>
    <row r="209" spans="1:9" x14ac:dyDescent="0.2">
      <c r="A209" s="57">
        <v>151</v>
      </c>
      <c r="B209" s="58">
        <f>PRRAS!C219</f>
        <v>208</v>
      </c>
      <c r="C209" s="58">
        <f>PRRAS!D219</f>
        <v>4670</v>
      </c>
      <c r="D209" s="58">
        <f>PRRAS!E219</f>
        <v>5562</v>
      </c>
      <c r="E209" s="58">
        <v>0</v>
      </c>
      <c r="F209" s="58">
        <v>0</v>
      </c>
      <c r="G209" s="59">
        <f t="shared" si="6"/>
        <v>3285.152</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0</v>
      </c>
      <c r="D211" s="58">
        <f>PRRAS!E221</f>
        <v>0</v>
      </c>
      <c r="E211" s="58">
        <v>0</v>
      </c>
      <c r="F211" s="58">
        <v>0</v>
      </c>
      <c r="G211" s="59">
        <f t="shared" si="6"/>
        <v>0</v>
      </c>
      <c r="H211" s="59">
        <f t="shared" si="7"/>
        <v>0</v>
      </c>
      <c r="I211" s="60">
        <v>0</v>
      </c>
    </row>
    <row r="212" spans="1:9" x14ac:dyDescent="0.2">
      <c r="A212" s="57">
        <v>151</v>
      </c>
      <c r="B212" s="58">
        <f>PRRAS!C222</f>
        <v>211</v>
      </c>
      <c r="C212" s="58">
        <f>PRRAS!D222</f>
        <v>4573</v>
      </c>
      <c r="D212" s="58">
        <f>PRRAS!E222</f>
        <v>2511</v>
      </c>
      <c r="E212" s="58">
        <v>0</v>
      </c>
      <c r="F212" s="58">
        <v>0</v>
      </c>
      <c r="G212" s="59">
        <f t="shared" si="6"/>
        <v>2024.5449999999998</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0</v>
      </c>
      <c r="D247" s="58">
        <f>PRRAS!E257</f>
        <v>0</v>
      </c>
      <c r="E247" s="58">
        <v>0</v>
      </c>
      <c r="F247" s="58">
        <v>0</v>
      </c>
      <c r="G247" s="59">
        <f t="shared" si="6"/>
        <v>0</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0</v>
      </c>
      <c r="D254" s="58">
        <f>PRRAS!E264</f>
        <v>0</v>
      </c>
      <c r="E254" s="58">
        <v>0</v>
      </c>
      <c r="F254" s="58">
        <v>0</v>
      </c>
      <c r="G254" s="59">
        <f t="shared" si="6"/>
        <v>0</v>
      </c>
      <c r="H254" s="59">
        <f t="shared" si="7"/>
        <v>0</v>
      </c>
      <c r="I254" s="60">
        <v>0</v>
      </c>
    </row>
    <row r="255" spans="1:9" x14ac:dyDescent="0.2">
      <c r="A255" s="57">
        <v>151</v>
      </c>
      <c r="B255" s="58">
        <f>PRRAS!C265</f>
        <v>254</v>
      </c>
      <c r="C255" s="58">
        <f>PRRAS!D265</f>
        <v>0</v>
      </c>
      <c r="D255" s="58">
        <f>PRRAS!E265</f>
        <v>0</v>
      </c>
      <c r="E255" s="58">
        <v>0</v>
      </c>
      <c r="F255" s="58">
        <v>0</v>
      </c>
      <c r="G255" s="59">
        <f t="shared" si="6"/>
        <v>0</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265</v>
      </c>
      <c r="D258" s="58">
        <f>PRRAS!E268</f>
        <v>500</v>
      </c>
      <c r="E258" s="58">
        <v>0</v>
      </c>
      <c r="F258" s="58">
        <v>0</v>
      </c>
      <c r="G258" s="59">
        <f t="shared" ref="G258:G321" si="8">(B258/1000)*(C258*1+D258*2)</f>
        <v>325.10500000000002</v>
      </c>
      <c r="H258" s="59">
        <f t="shared" ref="H258:H321" si="9">ABS(C258-ROUND(C258,0))+ABS(D258-ROUND(D258,0))</f>
        <v>0</v>
      </c>
      <c r="I258" s="60">
        <v>0</v>
      </c>
    </row>
    <row r="259" spans="1:9" x14ac:dyDescent="0.2">
      <c r="A259" s="57">
        <v>151</v>
      </c>
      <c r="B259" s="58">
        <f>PRRAS!C269</f>
        <v>258</v>
      </c>
      <c r="C259" s="58">
        <f>PRRAS!D269</f>
        <v>265</v>
      </c>
      <c r="D259" s="58">
        <f>PRRAS!E269</f>
        <v>500</v>
      </c>
      <c r="E259" s="58">
        <v>0</v>
      </c>
      <c r="F259" s="58">
        <v>0</v>
      </c>
      <c r="G259" s="59">
        <f t="shared" si="8"/>
        <v>326.37</v>
      </c>
      <c r="H259" s="59">
        <f t="shared" si="9"/>
        <v>0</v>
      </c>
      <c r="I259" s="60">
        <v>0</v>
      </c>
    </row>
    <row r="260" spans="1:9" x14ac:dyDescent="0.2">
      <c r="A260" s="57">
        <v>151</v>
      </c>
      <c r="B260" s="58">
        <f>PRRAS!C270</f>
        <v>259</v>
      </c>
      <c r="C260" s="58">
        <f>PRRAS!D270</f>
        <v>265</v>
      </c>
      <c r="D260" s="58">
        <f>PRRAS!E270</f>
        <v>500</v>
      </c>
      <c r="E260" s="58">
        <v>0</v>
      </c>
      <c r="F260" s="58">
        <v>0</v>
      </c>
      <c r="G260" s="59">
        <f t="shared" si="8"/>
        <v>327.63499999999999</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5814745</v>
      </c>
      <c r="D282" s="58">
        <f>PRRAS!E292</f>
        <v>6010442</v>
      </c>
      <c r="E282" s="58">
        <v>0</v>
      </c>
      <c r="F282" s="58">
        <v>0</v>
      </c>
      <c r="G282" s="59">
        <f t="shared" si="8"/>
        <v>5011811.7490000008</v>
      </c>
      <c r="H282" s="59">
        <f t="shared" si="9"/>
        <v>0</v>
      </c>
      <c r="I282" s="60">
        <v>0</v>
      </c>
    </row>
    <row r="283" spans="1:9" x14ac:dyDescent="0.2">
      <c r="A283" s="57">
        <v>151</v>
      </c>
      <c r="B283" s="58">
        <f>PRRAS!C293</f>
        <v>282</v>
      </c>
      <c r="C283" s="58">
        <f>PRRAS!D293</f>
        <v>59563</v>
      </c>
      <c r="D283" s="58">
        <f>PRRAS!E293</f>
        <v>348562</v>
      </c>
      <c r="E283" s="58">
        <v>0</v>
      </c>
      <c r="F283" s="58">
        <v>0</v>
      </c>
      <c r="G283" s="59">
        <f t="shared" si="8"/>
        <v>213385.73399999997</v>
      </c>
      <c r="H283" s="59">
        <f t="shared" si="9"/>
        <v>0</v>
      </c>
      <c r="I283" s="60">
        <v>0</v>
      </c>
    </row>
    <row r="284" spans="1:9" x14ac:dyDescent="0.2">
      <c r="A284" s="57">
        <v>151</v>
      </c>
      <c r="B284" s="58">
        <f>PRRAS!C294</f>
        <v>283</v>
      </c>
      <c r="C284" s="58">
        <f>PRRAS!D294</f>
        <v>0</v>
      </c>
      <c r="D284" s="58">
        <f>PRRAS!E294</f>
        <v>0</v>
      </c>
      <c r="E284" s="58">
        <v>0</v>
      </c>
      <c r="F284" s="58">
        <v>0</v>
      </c>
      <c r="G284" s="59">
        <f t="shared" si="8"/>
        <v>0</v>
      </c>
      <c r="H284" s="59">
        <f t="shared" si="9"/>
        <v>0</v>
      </c>
      <c r="I284" s="60">
        <v>0</v>
      </c>
    </row>
    <row r="285" spans="1:9" x14ac:dyDescent="0.2">
      <c r="A285" s="57">
        <v>151</v>
      </c>
      <c r="B285" s="58">
        <f>PRRAS!C295</f>
        <v>284</v>
      </c>
      <c r="C285" s="58">
        <f>PRRAS!D295</f>
        <v>111274</v>
      </c>
      <c r="D285" s="58">
        <f>PRRAS!E295</f>
        <v>20024</v>
      </c>
      <c r="E285" s="58">
        <v>0</v>
      </c>
      <c r="F285" s="58">
        <v>0</v>
      </c>
      <c r="G285" s="59">
        <f t="shared" si="8"/>
        <v>42975.447999999997</v>
      </c>
      <c r="H285" s="59">
        <f t="shared" si="9"/>
        <v>0</v>
      </c>
      <c r="I285" s="60">
        <v>0</v>
      </c>
    </row>
    <row r="286" spans="1:9" x14ac:dyDescent="0.2">
      <c r="A286" s="57">
        <v>151</v>
      </c>
      <c r="B286" s="58">
        <f>PRRAS!C296</f>
        <v>285</v>
      </c>
      <c r="C286" s="58">
        <f>PRRAS!D296</f>
        <v>0</v>
      </c>
      <c r="D286" s="58">
        <f>PRRAS!E296</f>
        <v>0</v>
      </c>
      <c r="E286" s="58">
        <v>0</v>
      </c>
      <c r="F286" s="58">
        <v>0</v>
      </c>
      <c r="G286" s="59">
        <f t="shared" si="8"/>
        <v>0</v>
      </c>
      <c r="H286" s="59">
        <f t="shared" si="9"/>
        <v>0</v>
      </c>
      <c r="I286" s="60">
        <v>0</v>
      </c>
    </row>
    <row r="287" spans="1:9" x14ac:dyDescent="0.2">
      <c r="A287" s="57">
        <v>151</v>
      </c>
      <c r="B287" s="58">
        <f>PRRAS!C297</f>
        <v>286</v>
      </c>
      <c r="C287" s="58">
        <f>PRRAS!D297</f>
        <v>420</v>
      </c>
      <c r="D287" s="58">
        <f>PRRAS!E297</f>
        <v>420</v>
      </c>
      <c r="E287" s="58">
        <v>0</v>
      </c>
      <c r="F287" s="58">
        <v>0</v>
      </c>
      <c r="G287" s="59">
        <f t="shared" si="8"/>
        <v>360.35999999999996</v>
      </c>
      <c r="H287" s="59">
        <f t="shared" si="9"/>
        <v>0</v>
      </c>
      <c r="I287" s="60">
        <v>0</v>
      </c>
    </row>
    <row r="288" spans="1:9" x14ac:dyDescent="0.2">
      <c r="A288" s="57">
        <v>151</v>
      </c>
      <c r="B288" s="58">
        <f>PRRAS!C298</f>
        <v>287</v>
      </c>
      <c r="C288" s="58">
        <f>PRRAS!D298</f>
        <v>0</v>
      </c>
      <c r="D288" s="58">
        <f>PRRAS!E298</f>
        <v>0</v>
      </c>
      <c r="E288" s="58">
        <v>0</v>
      </c>
      <c r="F288" s="58">
        <v>0</v>
      </c>
      <c r="G288" s="59">
        <f t="shared" si="8"/>
        <v>0</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8500</v>
      </c>
      <c r="D290" s="58">
        <f>PRRAS!E301</f>
        <v>0</v>
      </c>
      <c r="E290" s="58">
        <v>0</v>
      </c>
      <c r="F290" s="58">
        <v>0</v>
      </c>
      <c r="G290" s="59">
        <f t="shared" si="8"/>
        <v>2456.5</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8500</v>
      </c>
      <c r="D303" s="58">
        <f>PRRAS!E314</f>
        <v>0</v>
      </c>
      <c r="E303" s="58">
        <v>0</v>
      </c>
      <c r="F303" s="58">
        <v>0</v>
      </c>
      <c r="G303" s="59">
        <f t="shared" si="8"/>
        <v>2567</v>
      </c>
      <c r="H303" s="59">
        <f t="shared" si="9"/>
        <v>0</v>
      </c>
      <c r="I303" s="60">
        <v>0</v>
      </c>
    </row>
    <row r="304" spans="1:9" x14ac:dyDescent="0.2">
      <c r="A304" s="57">
        <v>151</v>
      </c>
      <c r="B304" s="58">
        <f>PRRAS!C315</f>
        <v>303</v>
      </c>
      <c r="C304" s="58">
        <f>PRRAS!D315</f>
        <v>0</v>
      </c>
      <c r="D304" s="58">
        <f>PRRAS!E315</f>
        <v>0</v>
      </c>
      <c r="E304" s="58">
        <v>0</v>
      </c>
      <c r="F304" s="58">
        <v>0</v>
      </c>
      <c r="G304" s="59">
        <f t="shared" si="8"/>
        <v>0</v>
      </c>
      <c r="H304" s="59">
        <f t="shared" si="9"/>
        <v>0</v>
      </c>
      <c r="I304" s="60">
        <v>0</v>
      </c>
    </row>
    <row r="305" spans="1:9" x14ac:dyDescent="0.2">
      <c r="A305" s="57">
        <v>151</v>
      </c>
      <c r="B305" s="58">
        <f>PRRAS!C316</f>
        <v>304</v>
      </c>
      <c r="C305" s="58">
        <f>PRRAS!D316</f>
        <v>0</v>
      </c>
      <c r="D305" s="58">
        <f>PRRAS!E316</f>
        <v>0</v>
      </c>
      <c r="E305" s="58">
        <v>0</v>
      </c>
      <c r="F305" s="58">
        <v>0</v>
      </c>
      <c r="G305" s="59">
        <f t="shared" si="8"/>
        <v>0</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8500</v>
      </c>
      <c r="D309" s="58">
        <f>PRRAS!E320</f>
        <v>0</v>
      </c>
      <c r="E309" s="58">
        <v>0</v>
      </c>
      <c r="F309" s="58">
        <v>0</v>
      </c>
      <c r="G309" s="59">
        <f t="shared" si="8"/>
        <v>2618</v>
      </c>
      <c r="H309" s="59">
        <f t="shared" si="9"/>
        <v>0</v>
      </c>
      <c r="I309" s="60">
        <v>0</v>
      </c>
    </row>
    <row r="310" spans="1:9" x14ac:dyDescent="0.2">
      <c r="A310" s="57">
        <v>151</v>
      </c>
      <c r="B310" s="58">
        <f>PRRAS!C321</f>
        <v>309</v>
      </c>
      <c r="C310" s="58">
        <f>PRRAS!D321</f>
        <v>8500</v>
      </c>
      <c r="D310" s="58">
        <f>PRRAS!E321</f>
        <v>0</v>
      </c>
      <c r="E310" s="58">
        <v>0</v>
      </c>
      <c r="F310" s="58">
        <v>0</v>
      </c>
      <c r="G310" s="59">
        <f t="shared" si="8"/>
        <v>2626.5</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159313</v>
      </c>
      <c r="D342" s="58">
        <f>PRRAS!E353</f>
        <v>292697</v>
      </c>
      <c r="E342" s="58">
        <v>0</v>
      </c>
      <c r="F342" s="58">
        <v>0</v>
      </c>
      <c r="G342" s="59">
        <f t="shared" si="10"/>
        <v>253945.08700000003</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159313</v>
      </c>
      <c r="D355" s="58">
        <f>PRRAS!E366</f>
        <v>240197</v>
      </c>
      <c r="E355" s="58">
        <v>0</v>
      </c>
      <c r="F355" s="58">
        <v>0</v>
      </c>
      <c r="G355" s="59">
        <f t="shared" si="10"/>
        <v>226456.27799999999</v>
      </c>
      <c r="H355" s="59">
        <f t="shared" si="11"/>
        <v>0</v>
      </c>
      <c r="I355" s="60">
        <v>0</v>
      </c>
    </row>
    <row r="356" spans="1:9" x14ac:dyDescent="0.2">
      <c r="A356" s="57">
        <v>151</v>
      </c>
      <c r="B356" s="58">
        <f>PRRAS!C367</f>
        <v>355</v>
      </c>
      <c r="C356" s="58">
        <f>PRRAS!D367</f>
        <v>27187</v>
      </c>
      <c r="D356" s="58">
        <f>PRRAS!E367</f>
        <v>101850</v>
      </c>
      <c r="E356" s="58">
        <v>0</v>
      </c>
      <c r="F356" s="58">
        <v>0</v>
      </c>
      <c r="G356" s="59">
        <f t="shared" si="10"/>
        <v>81964.884999999995</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27187</v>
      </c>
      <c r="D359" s="58">
        <f>PRRAS!E370</f>
        <v>101850</v>
      </c>
      <c r="E359" s="58">
        <v>0</v>
      </c>
      <c r="F359" s="58">
        <v>0</v>
      </c>
      <c r="G359" s="59">
        <f t="shared" si="10"/>
        <v>82657.546000000002</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85618</v>
      </c>
      <c r="D361" s="58">
        <f>PRRAS!E372</f>
        <v>83294</v>
      </c>
      <c r="E361" s="58">
        <v>0</v>
      </c>
      <c r="F361" s="58">
        <v>0</v>
      </c>
      <c r="G361" s="59">
        <f t="shared" si="10"/>
        <v>90794.16</v>
      </c>
      <c r="H361" s="59">
        <f t="shared" si="11"/>
        <v>0</v>
      </c>
      <c r="I361" s="60">
        <v>0</v>
      </c>
    </row>
    <row r="362" spans="1:9" x14ac:dyDescent="0.2">
      <c r="A362" s="57">
        <v>151</v>
      </c>
      <c r="B362" s="58">
        <f>PRRAS!C373</f>
        <v>361</v>
      </c>
      <c r="C362" s="58">
        <f>PRRAS!D373</f>
        <v>35570</v>
      </c>
      <c r="D362" s="58">
        <f>PRRAS!E373</f>
        <v>52428</v>
      </c>
      <c r="E362" s="58">
        <v>0</v>
      </c>
      <c r="F362" s="58">
        <v>0</v>
      </c>
      <c r="G362" s="59">
        <f t="shared" si="10"/>
        <v>50693.786</v>
      </c>
      <c r="H362" s="59">
        <f t="shared" si="11"/>
        <v>0</v>
      </c>
      <c r="I362" s="60">
        <v>0</v>
      </c>
    </row>
    <row r="363" spans="1:9" x14ac:dyDescent="0.2">
      <c r="A363" s="57">
        <v>151</v>
      </c>
      <c r="B363" s="58">
        <f>PRRAS!C374</f>
        <v>362</v>
      </c>
      <c r="C363" s="58">
        <f>PRRAS!D374</f>
        <v>0</v>
      </c>
      <c r="D363" s="58">
        <f>PRRAS!E374</f>
        <v>0</v>
      </c>
      <c r="E363" s="58">
        <v>0</v>
      </c>
      <c r="F363" s="58">
        <v>0</v>
      </c>
      <c r="G363" s="59">
        <f t="shared" si="10"/>
        <v>0</v>
      </c>
      <c r="H363" s="59">
        <f t="shared" si="11"/>
        <v>0</v>
      </c>
      <c r="I363" s="60">
        <v>0</v>
      </c>
    </row>
    <row r="364" spans="1:9" x14ac:dyDescent="0.2">
      <c r="A364" s="57">
        <v>151</v>
      </c>
      <c r="B364" s="58">
        <f>PRRAS!C375</f>
        <v>363</v>
      </c>
      <c r="C364" s="58">
        <f>PRRAS!D375</f>
        <v>11553</v>
      </c>
      <c r="D364" s="58">
        <f>PRRAS!E375</f>
        <v>0</v>
      </c>
      <c r="E364" s="58">
        <v>0</v>
      </c>
      <c r="F364" s="58">
        <v>0</v>
      </c>
      <c r="G364" s="59">
        <f t="shared" si="10"/>
        <v>4193.7389999999996</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0</v>
      </c>
      <c r="E366" s="58">
        <v>0</v>
      </c>
      <c r="F366" s="58">
        <v>0</v>
      </c>
      <c r="G366" s="59">
        <f t="shared" si="10"/>
        <v>0</v>
      </c>
      <c r="H366" s="59">
        <f t="shared" si="11"/>
        <v>0</v>
      </c>
      <c r="I366" s="60">
        <v>0</v>
      </c>
    </row>
    <row r="367" spans="1:9" x14ac:dyDescent="0.2">
      <c r="A367" s="57">
        <v>151</v>
      </c>
      <c r="B367" s="58">
        <f>PRRAS!C378</f>
        <v>366</v>
      </c>
      <c r="C367" s="58">
        <f>PRRAS!D378</f>
        <v>6333</v>
      </c>
      <c r="D367" s="58">
        <f>PRRAS!E378</f>
        <v>0</v>
      </c>
      <c r="E367" s="58">
        <v>0</v>
      </c>
      <c r="F367" s="58">
        <v>0</v>
      </c>
      <c r="G367" s="59">
        <f t="shared" si="10"/>
        <v>2317.8780000000002</v>
      </c>
      <c r="H367" s="59">
        <f t="shared" si="11"/>
        <v>0</v>
      </c>
      <c r="I367" s="60">
        <v>0</v>
      </c>
    </row>
    <row r="368" spans="1:9" x14ac:dyDescent="0.2">
      <c r="A368" s="57">
        <v>151</v>
      </c>
      <c r="B368" s="58">
        <f>PRRAS!C379</f>
        <v>367</v>
      </c>
      <c r="C368" s="58">
        <f>PRRAS!D379</f>
        <v>32162</v>
      </c>
      <c r="D368" s="58">
        <f>PRRAS!E379</f>
        <v>30866</v>
      </c>
      <c r="E368" s="58">
        <v>0</v>
      </c>
      <c r="F368" s="58">
        <v>0</v>
      </c>
      <c r="G368" s="59">
        <f t="shared" si="10"/>
        <v>34459.097999999998</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46508</v>
      </c>
      <c r="D375" s="58">
        <f>PRRAS!E386</f>
        <v>55053</v>
      </c>
      <c r="E375" s="58">
        <v>0</v>
      </c>
      <c r="F375" s="58">
        <v>0</v>
      </c>
      <c r="G375" s="59">
        <f t="shared" si="10"/>
        <v>58573.635999999999</v>
      </c>
      <c r="H375" s="59">
        <f t="shared" si="11"/>
        <v>0</v>
      </c>
      <c r="I375" s="60">
        <v>0</v>
      </c>
    </row>
    <row r="376" spans="1:9" x14ac:dyDescent="0.2">
      <c r="A376" s="57">
        <v>151</v>
      </c>
      <c r="B376" s="58">
        <f>PRRAS!C387</f>
        <v>375</v>
      </c>
      <c r="C376" s="58">
        <f>PRRAS!D387</f>
        <v>46508</v>
      </c>
      <c r="D376" s="58">
        <f>PRRAS!E387</f>
        <v>55053</v>
      </c>
      <c r="E376" s="58">
        <v>0</v>
      </c>
      <c r="F376" s="58">
        <v>0</v>
      </c>
      <c r="G376" s="59">
        <f t="shared" si="10"/>
        <v>58730.25</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52500</v>
      </c>
      <c r="E394" s="58">
        <v>0</v>
      </c>
      <c r="F394" s="58">
        <v>0</v>
      </c>
      <c r="G394" s="59">
        <f t="shared" si="12"/>
        <v>41265</v>
      </c>
      <c r="H394" s="59">
        <f t="shared" si="13"/>
        <v>0</v>
      </c>
      <c r="I394" s="60">
        <v>0</v>
      </c>
    </row>
    <row r="395" spans="1:9" x14ac:dyDescent="0.2">
      <c r="A395" s="57">
        <v>151</v>
      </c>
      <c r="B395" s="58">
        <f>PRRAS!C406</f>
        <v>394</v>
      </c>
      <c r="C395" s="58">
        <f>PRRAS!D406</f>
        <v>0</v>
      </c>
      <c r="D395" s="58">
        <f>PRRAS!E406</f>
        <v>52500</v>
      </c>
      <c r="E395" s="58">
        <v>0</v>
      </c>
      <c r="F395" s="58">
        <v>0</v>
      </c>
      <c r="G395" s="59">
        <f t="shared" si="12"/>
        <v>41370</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150813</v>
      </c>
      <c r="D400" s="58">
        <f>PRRAS!E411</f>
        <v>292697</v>
      </c>
      <c r="E400" s="58">
        <v>0</v>
      </c>
      <c r="F400" s="58">
        <v>0</v>
      </c>
      <c r="G400" s="59">
        <f t="shared" si="12"/>
        <v>293746.59299999999</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5882808</v>
      </c>
      <c r="D404" s="58">
        <f>PRRAS!E415</f>
        <v>6359004</v>
      </c>
      <c r="E404" s="58">
        <v>0</v>
      </c>
      <c r="F404" s="58">
        <v>0</v>
      </c>
      <c r="G404" s="59">
        <f t="shared" si="12"/>
        <v>7496128.8480000002</v>
      </c>
      <c r="H404" s="59">
        <f t="shared" si="13"/>
        <v>0</v>
      </c>
      <c r="I404" s="60">
        <v>0</v>
      </c>
    </row>
    <row r="405" spans="1:9" x14ac:dyDescent="0.2">
      <c r="A405" s="57">
        <v>151</v>
      </c>
      <c r="B405" s="58">
        <f>PRRAS!C416</f>
        <v>404</v>
      </c>
      <c r="C405" s="58">
        <f>PRRAS!D416</f>
        <v>5974058</v>
      </c>
      <c r="D405" s="58">
        <f>PRRAS!E416</f>
        <v>6303139</v>
      </c>
      <c r="E405" s="58">
        <v>0</v>
      </c>
      <c r="F405" s="58">
        <v>0</v>
      </c>
      <c r="G405" s="59">
        <f t="shared" si="12"/>
        <v>7506455.7440000009</v>
      </c>
      <c r="H405" s="59">
        <f t="shared" si="13"/>
        <v>0</v>
      </c>
      <c r="I405" s="60">
        <v>0</v>
      </c>
    </row>
    <row r="406" spans="1:9" x14ac:dyDescent="0.2">
      <c r="A406" s="57">
        <v>151</v>
      </c>
      <c r="B406" s="58">
        <f>PRRAS!C417</f>
        <v>405</v>
      </c>
      <c r="C406" s="58">
        <f>PRRAS!D417</f>
        <v>0</v>
      </c>
      <c r="D406" s="58">
        <f>PRRAS!E417</f>
        <v>55865</v>
      </c>
      <c r="E406" s="58">
        <v>0</v>
      </c>
      <c r="F406" s="58">
        <v>0</v>
      </c>
      <c r="G406" s="59">
        <f t="shared" si="12"/>
        <v>45250.65</v>
      </c>
      <c r="H406" s="59">
        <f t="shared" si="13"/>
        <v>0</v>
      </c>
      <c r="I406" s="60">
        <v>0</v>
      </c>
    </row>
    <row r="407" spans="1:9" x14ac:dyDescent="0.2">
      <c r="A407" s="57">
        <v>151</v>
      </c>
      <c r="B407" s="58">
        <f>PRRAS!C418</f>
        <v>406</v>
      </c>
      <c r="C407" s="58">
        <f>PRRAS!D418</f>
        <v>91250</v>
      </c>
      <c r="D407" s="58">
        <f>PRRAS!E418</f>
        <v>0</v>
      </c>
      <c r="E407" s="58">
        <v>0</v>
      </c>
      <c r="F407" s="58">
        <v>0</v>
      </c>
      <c r="G407" s="59">
        <f t="shared" si="12"/>
        <v>37047.5</v>
      </c>
      <c r="H407" s="59">
        <f t="shared" si="13"/>
        <v>0</v>
      </c>
      <c r="I407" s="60">
        <v>0</v>
      </c>
    </row>
    <row r="408" spans="1:9" x14ac:dyDescent="0.2">
      <c r="A408" s="57">
        <v>151</v>
      </c>
      <c r="B408" s="58">
        <f>PRRAS!C419</f>
        <v>407</v>
      </c>
      <c r="C408" s="58">
        <f>PRRAS!D419</f>
        <v>111274</v>
      </c>
      <c r="D408" s="58">
        <f>PRRAS!E419</f>
        <v>20024</v>
      </c>
      <c r="E408" s="58">
        <v>0</v>
      </c>
      <c r="F408" s="58">
        <v>0</v>
      </c>
      <c r="G408" s="59">
        <f t="shared" si="12"/>
        <v>61588.053999999996</v>
      </c>
      <c r="H408" s="59">
        <f t="shared" si="13"/>
        <v>0</v>
      </c>
      <c r="I408" s="60">
        <v>0</v>
      </c>
    </row>
    <row r="409" spans="1:9" x14ac:dyDescent="0.2">
      <c r="A409" s="57">
        <v>151</v>
      </c>
      <c r="B409" s="58">
        <f>PRRAS!C420</f>
        <v>408</v>
      </c>
      <c r="C409" s="58">
        <f>PRRAS!D420</f>
        <v>0</v>
      </c>
      <c r="D409" s="58">
        <f>PRRAS!E420</f>
        <v>0</v>
      </c>
      <c r="E409" s="58">
        <v>0</v>
      </c>
      <c r="F409" s="58">
        <v>0</v>
      </c>
      <c r="G409" s="59">
        <f t="shared" si="12"/>
        <v>0</v>
      </c>
      <c r="H409" s="59">
        <f t="shared" si="13"/>
        <v>0</v>
      </c>
      <c r="I409" s="60">
        <v>0</v>
      </c>
    </row>
    <row r="410" spans="1:9" x14ac:dyDescent="0.2">
      <c r="A410" s="57">
        <v>151</v>
      </c>
      <c r="B410" s="58">
        <f>PRRAS!C421</f>
        <v>409</v>
      </c>
      <c r="C410" s="58">
        <f>PRRAS!D421</f>
        <v>420</v>
      </c>
      <c r="D410" s="58">
        <f>PRRAS!E421</f>
        <v>420</v>
      </c>
      <c r="E410" s="58">
        <v>0</v>
      </c>
      <c r="F410" s="58">
        <v>0</v>
      </c>
      <c r="G410" s="59">
        <f t="shared" si="12"/>
        <v>515.33999999999992</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5882808</v>
      </c>
      <c r="D630" s="58">
        <f>PRRAS!E642</f>
        <v>6359004</v>
      </c>
      <c r="E630" s="58">
        <v>0</v>
      </c>
      <c r="F630" s="58">
        <v>0</v>
      </c>
      <c r="G630" s="59">
        <f t="shared" si="18"/>
        <v>11699913.264</v>
      </c>
      <c r="H630" s="59">
        <f t="shared" si="19"/>
        <v>0</v>
      </c>
      <c r="I630" s="60">
        <v>0</v>
      </c>
    </row>
    <row r="631" spans="1:9" x14ac:dyDescent="0.2">
      <c r="A631" s="57">
        <v>151</v>
      </c>
      <c r="B631" s="58">
        <f>PRRAS!C643</f>
        <v>630</v>
      </c>
      <c r="C631" s="58">
        <f>PRRAS!D643</f>
        <v>5974058</v>
      </c>
      <c r="D631" s="58">
        <f>PRRAS!E643</f>
        <v>6303139</v>
      </c>
      <c r="E631" s="58">
        <v>0</v>
      </c>
      <c r="F631" s="58">
        <v>0</v>
      </c>
      <c r="G631" s="59">
        <f t="shared" si="18"/>
        <v>11705611.68</v>
      </c>
      <c r="H631" s="59">
        <f t="shared" si="19"/>
        <v>0</v>
      </c>
      <c r="I631" s="60">
        <v>0</v>
      </c>
    </row>
    <row r="632" spans="1:9" x14ac:dyDescent="0.2">
      <c r="A632" s="57">
        <v>151</v>
      </c>
      <c r="B632" s="58">
        <f>PRRAS!C644</f>
        <v>631</v>
      </c>
      <c r="C632" s="58">
        <f>PRRAS!D644</f>
        <v>0</v>
      </c>
      <c r="D632" s="58">
        <f>PRRAS!E644</f>
        <v>55865</v>
      </c>
      <c r="E632" s="58">
        <v>0</v>
      </c>
      <c r="F632" s="58">
        <v>0</v>
      </c>
      <c r="G632" s="59">
        <f t="shared" si="18"/>
        <v>70501.63</v>
      </c>
      <c r="H632" s="59">
        <f t="shared" si="19"/>
        <v>0</v>
      </c>
      <c r="I632" s="60">
        <v>0</v>
      </c>
    </row>
    <row r="633" spans="1:9" x14ac:dyDescent="0.2">
      <c r="A633" s="57">
        <v>151</v>
      </c>
      <c r="B633" s="58">
        <f>PRRAS!C645</f>
        <v>632</v>
      </c>
      <c r="C633" s="58">
        <f>PRRAS!D645</f>
        <v>91250</v>
      </c>
      <c r="D633" s="58">
        <f>PRRAS!E645</f>
        <v>0</v>
      </c>
      <c r="E633" s="58">
        <v>0</v>
      </c>
      <c r="F633" s="58">
        <v>0</v>
      </c>
      <c r="G633" s="59">
        <f t="shared" si="18"/>
        <v>57670</v>
      </c>
      <c r="H633" s="59">
        <f t="shared" si="19"/>
        <v>0</v>
      </c>
      <c r="I633" s="60">
        <v>0</v>
      </c>
    </row>
    <row r="634" spans="1:9" x14ac:dyDescent="0.2">
      <c r="A634" s="57">
        <v>151</v>
      </c>
      <c r="B634" s="58">
        <f>PRRAS!C646</f>
        <v>633</v>
      </c>
      <c r="C634" s="58">
        <f>PRRAS!D646</f>
        <v>111274</v>
      </c>
      <c r="D634" s="58">
        <f>PRRAS!E646</f>
        <v>20024</v>
      </c>
      <c r="E634" s="58">
        <v>0</v>
      </c>
      <c r="F634" s="58">
        <v>0</v>
      </c>
      <c r="G634" s="59">
        <f t="shared" si="18"/>
        <v>95786.826000000001</v>
      </c>
      <c r="H634" s="59">
        <f t="shared" si="19"/>
        <v>0</v>
      </c>
      <c r="I634" s="60">
        <v>0</v>
      </c>
    </row>
    <row r="635" spans="1:9" x14ac:dyDescent="0.2">
      <c r="A635" s="57">
        <v>151</v>
      </c>
      <c r="B635" s="58">
        <f>PRRAS!C647</f>
        <v>634</v>
      </c>
      <c r="C635" s="58">
        <f>PRRAS!D647</f>
        <v>0</v>
      </c>
      <c r="D635" s="58">
        <f>PRRAS!E647</f>
        <v>0</v>
      </c>
      <c r="E635" s="58">
        <v>0</v>
      </c>
      <c r="F635" s="58">
        <v>0</v>
      </c>
      <c r="G635" s="59">
        <f t="shared" si="18"/>
        <v>0</v>
      </c>
      <c r="H635" s="59">
        <f t="shared" si="19"/>
        <v>0</v>
      </c>
      <c r="I635" s="60">
        <v>0</v>
      </c>
    </row>
    <row r="636" spans="1:9" x14ac:dyDescent="0.2">
      <c r="A636" s="57">
        <v>151</v>
      </c>
      <c r="B636" s="58">
        <f>PRRAS!C648</f>
        <v>635</v>
      </c>
      <c r="C636" s="58">
        <f>PRRAS!D648</f>
        <v>20024</v>
      </c>
      <c r="D636" s="58">
        <f>PRRAS!E648</f>
        <v>75889</v>
      </c>
      <c r="E636" s="58">
        <v>0</v>
      </c>
      <c r="F636" s="58">
        <v>0</v>
      </c>
      <c r="G636" s="59">
        <f t="shared" si="18"/>
        <v>109094.27</v>
      </c>
      <c r="H636" s="59">
        <f t="shared" si="19"/>
        <v>0</v>
      </c>
      <c r="I636" s="60">
        <v>0</v>
      </c>
    </row>
    <row r="637" spans="1:9" x14ac:dyDescent="0.2">
      <c r="A637" s="57">
        <v>151</v>
      </c>
      <c r="B637" s="58">
        <f>PRRAS!C649</f>
        <v>636</v>
      </c>
      <c r="C637" s="58">
        <f>PRRAS!D649</f>
        <v>0</v>
      </c>
      <c r="D637" s="58">
        <f>PRRAS!E649</f>
        <v>0</v>
      </c>
      <c r="E637" s="58">
        <v>0</v>
      </c>
      <c r="F637" s="58">
        <v>0</v>
      </c>
      <c r="G637" s="59">
        <f t="shared" si="18"/>
        <v>0</v>
      </c>
      <c r="H637" s="59">
        <f t="shared" si="19"/>
        <v>0</v>
      </c>
      <c r="I637" s="60">
        <v>0</v>
      </c>
    </row>
    <row r="638" spans="1:9" x14ac:dyDescent="0.2">
      <c r="A638" s="57">
        <v>151</v>
      </c>
      <c r="B638" s="58">
        <f>PRRAS!C650</f>
        <v>637</v>
      </c>
      <c r="C638" s="58">
        <f>PRRAS!D650</f>
        <v>0</v>
      </c>
      <c r="D638" s="58">
        <f>PRRAS!E650</f>
        <v>0</v>
      </c>
      <c r="E638" s="58">
        <v>0</v>
      </c>
      <c r="F638" s="58">
        <v>0</v>
      </c>
      <c r="G638" s="59">
        <f t="shared" si="18"/>
        <v>0</v>
      </c>
      <c r="H638" s="59">
        <f t="shared" si="19"/>
        <v>0</v>
      </c>
      <c r="I638" s="60">
        <v>0</v>
      </c>
    </row>
    <row r="639" spans="1:9" x14ac:dyDescent="0.2">
      <c r="A639" s="57">
        <v>151</v>
      </c>
      <c r="B639" s="58">
        <f>PRRAS!C652</f>
        <v>638</v>
      </c>
      <c r="C639" s="58">
        <f>PRRAS!D652</f>
        <v>162239</v>
      </c>
      <c r="D639" s="58">
        <f>PRRAS!E652</f>
        <v>81289</v>
      </c>
      <c r="E639" s="58">
        <v>0</v>
      </c>
      <c r="F639" s="58">
        <v>0</v>
      </c>
      <c r="G639" s="59">
        <f t="shared" si="18"/>
        <v>207233.24600000001</v>
      </c>
      <c r="H639" s="59">
        <f t="shared" si="19"/>
        <v>0</v>
      </c>
      <c r="I639" s="60">
        <v>0</v>
      </c>
    </row>
    <row r="640" spans="1:9" x14ac:dyDescent="0.2">
      <c r="A640" s="57">
        <v>151</v>
      </c>
      <c r="B640" s="58">
        <f>PRRAS!C653</f>
        <v>639</v>
      </c>
      <c r="C640" s="58">
        <f>PRRAS!D653</f>
        <v>1168943</v>
      </c>
      <c r="D640" s="58">
        <f>PRRAS!E653</f>
        <v>1499135</v>
      </c>
      <c r="E640" s="58">
        <v>0</v>
      </c>
      <c r="F640" s="58">
        <v>0</v>
      </c>
      <c r="G640" s="59">
        <f t="shared" si="18"/>
        <v>2662849.1069999998</v>
      </c>
      <c r="H640" s="59">
        <f t="shared" si="19"/>
        <v>0</v>
      </c>
      <c r="I640" s="60">
        <v>0</v>
      </c>
    </row>
    <row r="641" spans="1:9" x14ac:dyDescent="0.2">
      <c r="A641" s="57">
        <v>151</v>
      </c>
      <c r="B641" s="58">
        <f>PRRAS!C654</f>
        <v>640</v>
      </c>
      <c r="C641" s="58">
        <f>PRRAS!D654</f>
        <v>1249893</v>
      </c>
      <c r="D641" s="58">
        <f>PRRAS!E654</f>
        <v>1300506</v>
      </c>
      <c r="E641" s="58">
        <v>0</v>
      </c>
      <c r="F641" s="58">
        <v>0</v>
      </c>
      <c r="G641" s="59">
        <f t="shared" si="18"/>
        <v>2464579.2000000002</v>
      </c>
      <c r="H641" s="59">
        <f t="shared" si="19"/>
        <v>0</v>
      </c>
      <c r="I641" s="60">
        <v>0</v>
      </c>
    </row>
    <row r="642" spans="1:9" x14ac:dyDescent="0.2">
      <c r="A642" s="57">
        <v>151</v>
      </c>
      <c r="B642" s="58">
        <f>PRRAS!C655</f>
        <v>641</v>
      </c>
      <c r="C642" s="58">
        <f>PRRAS!D655</f>
        <v>81289</v>
      </c>
      <c r="D642" s="58">
        <f>PRRAS!E655</f>
        <v>279918</v>
      </c>
      <c r="E642" s="58">
        <v>0</v>
      </c>
      <c r="F642" s="58">
        <v>0</v>
      </c>
      <c r="G642" s="59">
        <f t="shared" ref="G642:G705" si="20">(B642/1000)*(C642*1+D642*2)</f>
        <v>410961.125</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46</v>
      </c>
      <c r="D644" s="58">
        <f>PRRAS!E657</f>
        <v>48</v>
      </c>
      <c r="E644" s="58">
        <v>0</v>
      </c>
      <c r="F644" s="58">
        <v>0</v>
      </c>
      <c r="G644" s="59">
        <f t="shared" si="20"/>
        <v>91.305999999999997</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41</v>
      </c>
      <c r="D646" s="58">
        <f>PRRAS!E659</f>
        <v>42</v>
      </c>
      <c r="E646" s="58">
        <v>0</v>
      </c>
      <c r="F646" s="58">
        <v>0</v>
      </c>
      <c r="G646" s="59">
        <f t="shared" si="20"/>
        <v>80.625</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7058</v>
      </c>
      <c r="D659" s="58">
        <f>PRRAS!E672</f>
        <v>7314</v>
      </c>
      <c r="E659" s="58">
        <v>0</v>
      </c>
      <c r="F659" s="58">
        <v>0</v>
      </c>
      <c r="G659" s="59">
        <f t="shared" si="20"/>
        <v>14269.388000000001</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0</v>
      </c>
      <c r="D665" s="58">
        <f>PRRAS!E678</f>
        <v>0</v>
      </c>
      <c r="E665" s="58">
        <v>0</v>
      </c>
      <c r="F665" s="58">
        <v>0</v>
      </c>
      <c r="G665" s="59">
        <f t="shared" si="20"/>
        <v>0</v>
      </c>
      <c r="H665" s="59">
        <f t="shared" si="21"/>
        <v>0</v>
      </c>
      <c r="I665" s="60">
        <v>0</v>
      </c>
    </row>
    <row r="666" spans="1:9" x14ac:dyDescent="0.2">
      <c r="A666" s="57">
        <v>151</v>
      </c>
      <c r="B666" s="58">
        <f>PRRAS!C679</f>
        <v>665</v>
      </c>
      <c r="C666" s="58">
        <f>PRRAS!D679</f>
        <v>4787882</v>
      </c>
      <c r="D666" s="58">
        <f>PRRAS!E679</f>
        <v>5095406</v>
      </c>
      <c r="E666" s="58">
        <v>0</v>
      </c>
      <c r="F666" s="58">
        <v>0</v>
      </c>
      <c r="G666" s="59">
        <f t="shared" si="20"/>
        <v>9960831.5099999998</v>
      </c>
      <c r="H666" s="59">
        <f t="shared" si="21"/>
        <v>0</v>
      </c>
      <c r="I666" s="60">
        <v>0</v>
      </c>
    </row>
    <row r="667" spans="1:9" x14ac:dyDescent="0.2">
      <c r="A667" s="57">
        <v>151</v>
      </c>
      <c r="B667" s="58">
        <f>PRRAS!C680</f>
        <v>666</v>
      </c>
      <c r="C667" s="58">
        <f>PRRAS!D680</f>
        <v>0</v>
      </c>
      <c r="D667" s="58">
        <f>PRRAS!E680</f>
        <v>0</v>
      </c>
      <c r="E667" s="58">
        <v>0</v>
      </c>
      <c r="F667" s="58">
        <v>0</v>
      </c>
      <c r="G667" s="59">
        <f t="shared" si="20"/>
        <v>0</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0</v>
      </c>
      <c r="D669" s="58">
        <f>PRRAS!E682</f>
        <v>0</v>
      </c>
      <c r="E669" s="58">
        <v>0</v>
      </c>
      <c r="F669" s="58">
        <v>0</v>
      </c>
      <c r="G669" s="59">
        <f t="shared" si="20"/>
        <v>0</v>
      </c>
      <c r="H669" s="59">
        <f t="shared" si="21"/>
        <v>0</v>
      </c>
      <c r="I669" s="60">
        <v>0</v>
      </c>
    </row>
    <row r="670" spans="1:9" x14ac:dyDescent="0.2">
      <c r="A670" s="57">
        <v>151</v>
      </c>
      <c r="B670" s="58">
        <f>PRRAS!C683</f>
        <v>669</v>
      </c>
      <c r="C670" s="58">
        <f>PRRAS!D683</f>
        <v>74494</v>
      </c>
      <c r="D670" s="58">
        <f>PRRAS!E683</f>
        <v>37094</v>
      </c>
      <c r="E670" s="58">
        <v>0</v>
      </c>
      <c r="F670" s="58">
        <v>0</v>
      </c>
      <c r="G670" s="59">
        <f t="shared" si="20"/>
        <v>99468.258000000002</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406745</v>
      </c>
      <c r="D685" s="58">
        <f>PRRAS!E698</f>
        <v>381952</v>
      </c>
      <c r="E685" s="58">
        <v>0</v>
      </c>
      <c r="F685" s="58">
        <v>0</v>
      </c>
      <c r="G685" s="59">
        <f t="shared" si="20"/>
        <v>800723.91600000008</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16360</v>
      </c>
      <c r="D688" s="58">
        <f>PRRAS!E701</f>
        <v>46538</v>
      </c>
      <c r="E688" s="58">
        <v>0</v>
      </c>
      <c r="F688" s="58">
        <v>0</v>
      </c>
      <c r="G688" s="59">
        <f t="shared" si="20"/>
        <v>75182.532000000007</v>
      </c>
      <c r="H688" s="59">
        <f t="shared" si="21"/>
        <v>0</v>
      </c>
      <c r="I688" s="60">
        <v>0</v>
      </c>
    </row>
    <row r="689" spans="1:9" x14ac:dyDescent="0.2">
      <c r="A689" s="57">
        <v>151</v>
      </c>
      <c r="B689" s="58">
        <f>PRRAS!C702</f>
        <v>688</v>
      </c>
      <c r="C689" s="58">
        <f>PRRAS!D702</f>
        <v>0</v>
      </c>
      <c r="D689" s="58">
        <f>PRRAS!E702</f>
        <v>0</v>
      </c>
      <c r="E689" s="58">
        <v>0</v>
      </c>
      <c r="F689" s="58">
        <v>0</v>
      </c>
      <c r="G689" s="59">
        <f t="shared" si="20"/>
        <v>0</v>
      </c>
      <c r="H689" s="59">
        <f t="shared" si="21"/>
        <v>0</v>
      </c>
      <c r="I689" s="60">
        <v>0</v>
      </c>
    </row>
    <row r="690" spans="1:9" x14ac:dyDescent="0.2">
      <c r="A690" s="57">
        <v>151</v>
      </c>
      <c r="B690" s="58">
        <f>PRRAS!C703</f>
        <v>689</v>
      </c>
      <c r="C690" s="58">
        <f>PRRAS!D703</f>
        <v>190082</v>
      </c>
      <c r="D690" s="58">
        <f>PRRAS!E703</f>
        <v>206951</v>
      </c>
      <c r="E690" s="58">
        <v>0</v>
      </c>
      <c r="F690" s="58">
        <v>0</v>
      </c>
      <c r="G690" s="59">
        <f t="shared" si="20"/>
        <v>416144.97599999997</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39544</v>
      </c>
      <c r="D692" s="58">
        <f>PRRAS!E705</f>
        <v>6701</v>
      </c>
      <c r="E692" s="58">
        <v>0</v>
      </c>
      <c r="F692" s="58">
        <v>0</v>
      </c>
      <c r="G692" s="59">
        <f t="shared" si="20"/>
        <v>36585.685999999994</v>
      </c>
      <c r="H692" s="59">
        <f t="shared" si="21"/>
        <v>0</v>
      </c>
      <c r="I692" s="60">
        <v>0</v>
      </c>
    </row>
    <row r="693" spans="1:9" x14ac:dyDescent="0.2">
      <c r="A693" s="57">
        <v>151</v>
      </c>
      <c r="B693" s="58">
        <f>PRRAS!C706</f>
        <v>692</v>
      </c>
      <c r="C693" s="58">
        <f>PRRAS!D706</f>
        <v>0</v>
      </c>
      <c r="D693" s="58">
        <f>PRRAS!E706</f>
        <v>0</v>
      </c>
      <c r="E693" s="58">
        <v>0</v>
      </c>
      <c r="F693" s="58">
        <v>0</v>
      </c>
      <c r="G693" s="59">
        <f t="shared" si="20"/>
        <v>0</v>
      </c>
      <c r="H693" s="59">
        <f t="shared" si="21"/>
        <v>0</v>
      </c>
      <c r="I693" s="60">
        <v>0</v>
      </c>
    </row>
    <row r="694" spans="1:9" x14ac:dyDescent="0.2">
      <c r="A694" s="57">
        <v>151</v>
      </c>
      <c r="B694" s="58">
        <f>PRRAS!C707</f>
        <v>693</v>
      </c>
      <c r="C694" s="58">
        <f>PRRAS!D707</f>
        <v>10615</v>
      </c>
      <c r="D694" s="58">
        <f>PRRAS!E707</f>
        <v>28400</v>
      </c>
      <c r="E694" s="58">
        <v>0</v>
      </c>
      <c r="F694" s="58">
        <v>0</v>
      </c>
      <c r="G694" s="59">
        <f t="shared" si="20"/>
        <v>46718.594999999994</v>
      </c>
      <c r="H694" s="59">
        <f t="shared" si="21"/>
        <v>0</v>
      </c>
      <c r="I694" s="60">
        <v>0</v>
      </c>
    </row>
    <row r="695" spans="1:9" x14ac:dyDescent="0.2">
      <c r="A695" s="57">
        <v>151</v>
      </c>
      <c r="B695" s="58">
        <f>PRRAS!C708</f>
        <v>694</v>
      </c>
      <c r="C695" s="58">
        <f>PRRAS!D708</f>
        <v>0</v>
      </c>
      <c r="D695" s="58">
        <f>PRRAS!E708</f>
        <v>0</v>
      </c>
      <c r="E695" s="58">
        <v>0</v>
      </c>
      <c r="F695" s="58">
        <v>0</v>
      </c>
      <c r="G695" s="59">
        <f t="shared" si="20"/>
        <v>0</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0</v>
      </c>
      <c r="D697" s="58">
        <f>PRRAS!E710</f>
        <v>0</v>
      </c>
      <c r="E697" s="58">
        <v>0</v>
      </c>
      <c r="F697" s="58">
        <v>0</v>
      </c>
      <c r="G697" s="59">
        <f t="shared" si="20"/>
        <v>0</v>
      </c>
      <c r="H697" s="59">
        <f t="shared" si="21"/>
        <v>0</v>
      </c>
      <c r="I697" s="60">
        <v>0</v>
      </c>
    </row>
    <row r="698" spans="1:9" x14ac:dyDescent="0.2">
      <c r="A698" s="57">
        <v>151</v>
      </c>
      <c r="B698" s="58">
        <f>PRRAS!C711</f>
        <v>697</v>
      </c>
      <c r="C698" s="58">
        <f>PRRAS!D711</f>
        <v>6732</v>
      </c>
      <c r="D698" s="58">
        <f>PRRAS!E711</f>
        <v>6630</v>
      </c>
      <c r="E698" s="58">
        <v>0</v>
      </c>
      <c r="F698" s="58">
        <v>0</v>
      </c>
      <c r="G698" s="59">
        <f t="shared" si="20"/>
        <v>13934.423999999999</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265</v>
      </c>
      <c r="D786" s="58">
        <f>PRRAS!E799</f>
        <v>500</v>
      </c>
      <c r="E786" s="58">
        <v>0</v>
      </c>
      <c r="F786" s="58">
        <v>0</v>
      </c>
      <c r="G786" s="59">
        <f t="shared" si="24"/>
        <v>993.02500000000009</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3981175</v>
      </c>
      <c r="D977" s="63">
        <f>Bil!E12</f>
        <v>4308938</v>
      </c>
      <c r="E977" s="63">
        <v>0</v>
      </c>
      <c r="F977" s="63">
        <v>0</v>
      </c>
      <c r="G977" s="64">
        <f t="shared" ref="G977:G1040" si="32">B977/1000*C977+B977/500*D977</f>
        <v>12599.050999999999</v>
      </c>
      <c r="H977" s="64">
        <f t="shared" si="31"/>
        <v>0</v>
      </c>
      <c r="I977" s="65"/>
    </row>
    <row r="978" spans="1:9" x14ac:dyDescent="0.2">
      <c r="A978" s="57">
        <v>152</v>
      </c>
      <c r="B978" s="58">
        <f>Bil!C13</f>
        <v>2</v>
      </c>
      <c r="C978" s="58">
        <f>Bil!D13</f>
        <v>3892398</v>
      </c>
      <c r="D978" s="58">
        <f>Bil!E13</f>
        <v>4025897</v>
      </c>
      <c r="E978" s="58">
        <v>0</v>
      </c>
      <c r="F978" s="58">
        <v>0</v>
      </c>
      <c r="G978" s="59">
        <f t="shared" si="32"/>
        <v>23888.383999999998</v>
      </c>
      <c r="H978" s="59">
        <f t="shared" si="31"/>
        <v>0</v>
      </c>
      <c r="I978" s="60"/>
    </row>
    <row r="979" spans="1:9" x14ac:dyDescent="0.2">
      <c r="A979" s="57">
        <v>152</v>
      </c>
      <c r="B979" s="58">
        <f>Bil!C14</f>
        <v>3</v>
      </c>
      <c r="C979" s="58">
        <f>Bil!D14</f>
        <v>291033</v>
      </c>
      <c r="D979" s="58">
        <f>Bil!E14</f>
        <v>291033</v>
      </c>
      <c r="E979" s="58">
        <v>0</v>
      </c>
      <c r="F979" s="58">
        <v>0</v>
      </c>
      <c r="G979" s="59">
        <f t="shared" si="32"/>
        <v>2619.297</v>
      </c>
      <c r="H979" s="59">
        <f t="shared" si="31"/>
        <v>0</v>
      </c>
      <c r="I979" s="60"/>
    </row>
    <row r="980" spans="1:9" x14ac:dyDescent="0.2">
      <c r="A980" s="57">
        <v>152</v>
      </c>
      <c r="B980" s="58">
        <f>Bil!C15</f>
        <v>4</v>
      </c>
      <c r="C980" s="58">
        <f>Bil!D15</f>
        <v>291033</v>
      </c>
      <c r="D980" s="58">
        <f>Bil!E15</f>
        <v>291033</v>
      </c>
      <c r="E980" s="58">
        <v>0</v>
      </c>
      <c r="F980" s="58">
        <v>0</v>
      </c>
      <c r="G980" s="59">
        <f t="shared" si="32"/>
        <v>3492.3960000000002</v>
      </c>
      <c r="H980" s="59">
        <f t="shared" si="31"/>
        <v>0</v>
      </c>
      <c r="I980" s="60"/>
    </row>
    <row r="981" spans="1:9" x14ac:dyDescent="0.2">
      <c r="A981" s="57">
        <v>152</v>
      </c>
      <c r="B981" s="58">
        <f>Bil!C16</f>
        <v>5</v>
      </c>
      <c r="C981" s="58">
        <f>Bil!D16</f>
        <v>0</v>
      </c>
      <c r="D981" s="58">
        <f>Bil!E16</f>
        <v>0</v>
      </c>
      <c r="E981" s="58">
        <v>0</v>
      </c>
      <c r="F981" s="58">
        <v>0</v>
      </c>
      <c r="G981" s="59">
        <f t="shared" si="32"/>
        <v>0</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3576115</v>
      </c>
      <c r="D983" s="58">
        <f>Bil!E18</f>
        <v>3657114</v>
      </c>
      <c r="E983" s="58">
        <v>0</v>
      </c>
      <c r="F983" s="58">
        <v>0</v>
      </c>
      <c r="G983" s="59">
        <f t="shared" si="32"/>
        <v>76232.400999999998</v>
      </c>
      <c r="H983" s="59">
        <f t="shared" si="31"/>
        <v>0</v>
      </c>
      <c r="I983" s="60"/>
    </row>
    <row r="984" spans="1:9" x14ac:dyDescent="0.2">
      <c r="A984" s="57">
        <v>152</v>
      </c>
      <c r="B984" s="58">
        <f>Bil!C19</f>
        <v>8</v>
      </c>
      <c r="C984" s="58">
        <f>Bil!D19</f>
        <v>3289294</v>
      </c>
      <c r="D984" s="58">
        <f>Bil!E19</f>
        <v>3300851</v>
      </c>
      <c r="E984" s="58">
        <v>0</v>
      </c>
      <c r="F984" s="58">
        <v>0</v>
      </c>
      <c r="G984" s="59">
        <f t="shared" si="32"/>
        <v>79127.967999999993</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6208161</v>
      </c>
      <c r="D986" s="58">
        <f>Bil!E21</f>
        <v>6208161</v>
      </c>
      <c r="E986" s="58">
        <v>0</v>
      </c>
      <c r="F986" s="58">
        <v>0</v>
      </c>
      <c r="G986" s="59">
        <f t="shared" si="32"/>
        <v>186244.83000000002</v>
      </c>
      <c r="H986" s="59">
        <f t="shared" si="31"/>
        <v>0</v>
      </c>
      <c r="I986" s="60"/>
    </row>
    <row r="987" spans="1:9" x14ac:dyDescent="0.2">
      <c r="A987" s="57">
        <v>152</v>
      </c>
      <c r="B987" s="58">
        <f>Bil!C22</f>
        <v>11</v>
      </c>
      <c r="C987" s="58">
        <f>Bil!D22</f>
        <v>45211</v>
      </c>
      <c r="D987" s="58">
        <f>Bil!E22</f>
        <v>45211</v>
      </c>
      <c r="E987" s="58">
        <v>0</v>
      </c>
      <c r="F987" s="58">
        <v>0</v>
      </c>
      <c r="G987" s="59">
        <f t="shared" si="32"/>
        <v>1491.963</v>
      </c>
      <c r="H987" s="59">
        <f t="shared" si="31"/>
        <v>0</v>
      </c>
      <c r="I987" s="60"/>
    </row>
    <row r="988" spans="1:9" x14ac:dyDescent="0.2">
      <c r="A988" s="57">
        <v>152</v>
      </c>
      <c r="B988" s="58">
        <f>Bil!C23</f>
        <v>12</v>
      </c>
      <c r="C988" s="58">
        <f>Bil!D23</f>
        <v>205528</v>
      </c>
      <c r="D988" s="58">
        <f>Bil!E23</f>
        <v>307378</v>
      </c>
      <c r="E988" s="58">
        <v>0</v>
      </c>
      <c r="F988" s="58">
        <v>0</v>
      </c>
      <c r="G988" s="59">
        <f t="shared" si="32"/>
        <v>9843.4079999999994</v>
      </c>
      <c r="H988" s="59">
        <f t="shared" si="31"/>
        <v>0</v>
      </c>
      <c r="I988" s="60"/>
    </row>
    <row r="989" spans="1:9" x14ac:dyDescent="0.2">
      <c r="A989" s="57">
        <v>152</v>
      </c>
      <c r="B989" s="58">
        <f>Bil!C24</f>
        <v>13</v>
      </c>
      <c r="C989" s="58">
        <f>Bil!D24</f>
        <v>3169606</v>
      </c>
      <c r="D989" s="58">
        <f>Bil!E24</f>
        <v>3259899</v>
      </c>
      <c r="E989" s="58">
        <v>0</v>
      </c>
      <c r="F989" s="58">
        <v>0</v>
      </c>
      <c r="G989" s="59">
        <f t="shared" si="32"/>
        <v>125962.25199999999</v>
      </c>
      <c r="H989" s="59">
        <f t="shared" si="31"/>
        <v>0</v>
      </c>
      <c r="I989" s="60"/>
    </row>
    <row r="990" spans="1:9" x14ac:dyDescent="0.2">
      <c r="A990" s="57">
        <v>152</v>
      </c>
      <c r="B990" s="58">
        <f>Bil!C25</f>
        <v>14</v>
      </c>
      <c r="C990" s="58">
        <f>Bil!D25</f>
        <v>94437</v>
      </c>
      <c r="D990" s="58">
        <f>Bil!E25</f>
        <v>116763</v>
      </c>
      <c r="E990" s="58">
        <v>0</v>
      </c>
      <c r="F990" s="58">
        <v>0</v>
      </c>
      <c r="G990" s="59">
        <f t="shared" si="32"/>
        <v>4591.482</v>
      </c>
      <c r="H990" s="59">
        <f t="shared" si="31"/>
        <v>0</v>
      </c>
      <c r="I990" s="60"/>
    </row>
    <row r="991" spans="1:9" x14ac:dyDescent="0.2">
      <c r="A991" s="57">
        <v>152</v>
      </c>
      <c r="B991" s="58">
        <f>Bil!C26</f>
        <v>15</v>
      </c>
      <c r="C991" s="58">
        <f>Bil!D26</f>
        <v>1020668</v>
      </c>
      <c r="D991" s="58">
        <f>Bil!E26</f>
        <v>1073096</v>
      </c>
      <c r="E991" s="58">
        <v>0</v>
      </c>
      <c r="F991" s="58">
        <v>0</v>
      </c>
      <c r="G991" s="59">
        <f t="shared" si="32"/>
        <v>47502.899999999994</v>
      </c>
      <c r="H991" s="59">
        <f t="shared" si="31"/>
        <v>0</v>
      </c>
      <c r="I991" s="60"/>
    </row>
    <row r="992" spans="1:9" x14ac:dyDescent="0.2">
      <c r="A992" s="57">
        <v>152</v>
      </c>
      <c r="B992" s="58">
        <f>Bil!C27</f>
        <v>16</v>
      </c>
      <c r="C992" s="58">
        <f>Bil!D27</f>
        <v>54253</v>
      </c>
      <c r="D992" s="58">
        <f>Bil!E27</f>
        <v>54253</v>
      </c>
      <c r="E992" s="58">
        <v>0</v>
      </c>
      <c r="F992" s="58">
        <v>0</v>
      </c>
      <c r="G992" s="59">
        <f t="shared" si="32"/>
        <v>2604.1440000000002</v>
      </c>
      <c r="H992" s="59">
        <f t="shared" si="31"/>
        <v>0</v>
      </c>
      <c r="I992" s="60"/>
    </row>
    <row r="993" spans="1:9" x14ac:dyDescent="0.2">
      <c r="A993" s="57">
        <v>152</v>
      </c>
      <c r="B993" s="58">
        <f>Bil!C28</f>
        <v>17</v>
      </c>
      <c r="C993" s="58">
        <f>Bil!D28</f>
        <v>73005</v>
      </c>
      <c r="D993" s="58">
        <f>Bil!E28</f>
        <v>73005</v>
      </c>
      <c r="E993" s="58">
        <v>0</v>
      </c>
      <c r="F993" s="58">
        <v>0</v>
      </c>
      <c r="G993" s="59">
        <f t="shared" si="32"/>
        <v>3723.2550000000001</v>
      </c>
      <c r="H993" s="59">
        <f t="shared" si="31"/>
        <v>0</v>
      </c>
      <c r="I993" s="60"/>
    </row>
    <row r="994" spans="1:9" x14ac:dyDescent="0.2">
      <c r="A994" s="57">
        <v>152</v>
      </c>
      <c r="B994" s="58">
        <f>Bil!C29</f>
        <v>18</v>
      </c>
      <c r="C994" s="58">
        <f>Bil!D29</f>
        <v>1776</v>
      </c>
      <c r="D994" s="58">
        <f>Bil!E29</f>
        <v>1776</v>
      </c>
      <c r="E994" s="58">
        <v>0</v>
      </c>
      <c r="F994" s="58">
        <v>0</v>
      </c>
      <c r="G994" s="59">
        <f t="shared" si="32"/>
        <v>95.903999999999996</v>
      </c>
      <c r="H994" s="59">
        <f t="shared" si="31"/>
        <v>0</v>
      </c>
      <c r="I994" s="60"/>
    </row>
    <row r="995" spans="1:9" x14ac:dyDescent="0.2">
      <c r="A995" s="57">
        <v>152</v>
      </c>
      <c r="B995" s="58">
        <f>Bil!C30</f>
        <v>19</v>
      </c>
      <c r="C995" s="58">
        <f>Bil!D30</f>
        <v>24793</v>
      </c>
      <c r="D995" s="58">
        <f>Bil!E30</f>
        <v>24792</v>
      </c>
      <c r="E995" s="58">
        <v>0</v>
      </c>
      <c r="F995" s="58">
        <v>0</v>
      </c>
      <c r="G995" s="59">
        <f t="shared" si="32"/>
        <v>1413.163</v>
      </c>
      <c r="H995" s="59">
        <f t="shared" si="31"/>
        <v>0</v>
      </c>
      <c r="I995" s="60"/>
    </row>
    <row r="996" spans="1:9" x14ac:dyDescent="0.2">
      <c r="A996" s="57">
        <v>152</v>
      </c>
      <c r="B996" s="58">
        <f>Bil!C31</f>
        <v>20</v>
      </c>
      <c r="C996" s="58">
        <f>Bil!D31</f>
        <v>144617</v>
      </c>
      <c r="D996" s="58">
        <f>Bil!E31</f>
        <v>144617</v>
      </c>
      <c r="E996" s="58">
        <v>0</v>
      </c>
      <c r="F996" s="58">
        <v>0</v>
      </c>
      <c r="G996" s="59">
        <f t="shared" si="32"/>
        <v>8677.02</v>
      </c>
      <c r="H996" s="59">
        <f t="shared" si="31"/>
        <v>0</v>
      </c>
      <c r="I996" s="60"/>
    </row>
    <row r="997" spans="1:9" x14ac:dyDescent="0.2">
      <c r="A997" s="57">
        <v>152</v>
      </c>
      <c r="B997" s="58">
        <f>Bil!C32</f>
        <v>21</v>
      </c>
      <c r="C997" s="58">
        <f>Bil!D32</f>
        <v>377267</v>
      </c>
      <c r="D997" s="58">
        <f>Bil!E32</f>
        <v>408133</v>
      </c>
      <c r="E997" s="58">
        <v>0</v>
      </c>
      <c r="F997" s="58">
        <v>0</v>
      </c>
      <c r="G997" s="59">
        <f t="shared" si="32"/>
        <v>25064.192999999999</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1601942</v>
      </c>
      <c r="D999" s="58">
        <f>Bil!E34</f>
        <v>1662909</v>
      </c>
      <c r="E999" s="58">
        <v>0</v>
      </c>
      <c r="F999" s="58">
        <v>0</v>
      </c>
      <c r="G999" s="59">
        <f t="shared" si="32"/>
        <v>113338.48</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0</v>
      </c>
      <c r="D1001" s="58">
        <f>Bil!E36</f>
        <v>0</v>
      </c>
      <c r="E1001" s="58">
        <v>0</v>
      </c>
      <c r="F1001" s="58">
        <v>0</v>
      </c>
      <c r="G1001" s="59">
        <f t="shared" si="32"/>
        <v>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0</v>
      </c>
      <c r="D1005" s="58">
        <f>Bil!E40</f>
        <v>0</v>
      </c>
      <c r="E1005" s="58">
        <v>0</v>
      </c>
      <c r="F1005" s="58">
        <v>0</v>
      </c>
      <c r="G1005" s="59">
        <f t="shared" si="32"/>
        <v>0</v>
      </c>
      <c r="H1005" s="59">
        <f t="shared" si="31"/>
        <v>0</v>
      </c>
      <c r="I1005" s="60"/>
    </row>
    <row r="1006" spans="1:9" x14ac:dyDescent="0.2">
      <c r="A1006" s="57">
        <v>152</v>
      </c>
      <c r="B1006" s="58">
        <f>Bil!C41</f>
        <v>30</v>
      </c>
      <c r="C1006" s="58">
        <f>Bil!D41</f>
        <v>186544</v>
      </c>
      <c r="D1006" s="58">
        <f>Bil!E41</f>
        <v>233660</v>
      </c>
      <c r="E1006" s="58">
        <v>0</v>
      </c>
      <c r="F1006" s="58">
        <v>0</v>
      </c>
      <c r="G1006" s="59">
        <f t="shared" si="32"/>
        <v>19615.919999999998</v>
      </c>
      <c r="H1006" s="59">
        <f t="shared" si="31"/>
        <v>0</v>
      </c>
      <c r="I1006" s="60"/>
    </row>
    <row r="1007" spans="1:9" x14ac:dyDescent="0.2">
      <c r="A1007" s="57">
        <v>152</v>
      </c>
      <c r="B1007" s="58">
        <f>Bil!C42</f>
        <v>31</v>
      </c>
      <c r="C1007" s="58">
        <f>Bil!D42</f>
        <v>328901</v>
      </c>
      <c r="D1007" s="58">
        <f>Bil!E42</f>
        <v>376017</v>
      </c>
      <c r="E1007" s="58">
        <v>0</v>
      </c>
      <c r="F1007" s="58">
        <v>0</v>
      </c>
      <c r="G1007" s="59">
        <f t="shared" si="32"/>
        <v>33508.985000000001</v>
      </c>
      <c r="H1007" s="59">
        <f t="shared" si="31"/>
        <v>0</v>
      </c>
      <c r="I1007" s="60"/>
    </row>
    <row r="1008" spans="1:9" x14ac:dyDescent="0.2">
      <c r="A1008" s="57">
        <v>152</v>
      </c>
      <c r="B1008" s="58">
        <f>Bil!C43</f>
        <v>32</v>
      </c>
      <c r="C1008" s="58">
        <f>Bil!D43</f>
        <v>0</v>
      </c>
      <c r="D1008" s="58">
        <f>Bil!E43</f>
        <v>0</v>
      </c>
      <c r="E1008" s="58">
        <v>0</v>
      </c>
      <c r="F1008" s="58">
        <v>0</v>
      </c>
      <c r="G1008" s="59">
        <f t="shared" si="32"/>
        <v>0</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142357</v>
      </c>
      <c r="D1011" s="58">
        <f>Bil!E46</f>
        <v>142357</v>
      </c>
      <c r="E1011" s="58">
        <v>0</v>
      </c>
      <c r="F1011" s="58">
        <v>0</v>
      </c>
      <c r="G1011" s="59">
        <f t="shared" si="32"/>
        <v>14947.485000000002</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15785</v>
      </c>
      <c r="D1013" s="58">
        <f>Bil!E48</f>
        <v>15785</v>
      </c>
      <c r="E1013" s="58">
        <v>0</v>
      </c>
      <c r="F1013" s="58">
        <v>0</v>
      </c>
      <c r="G1013" s="59">
        <f t="shared" si="32"/>
        <v>1752.1349999999998</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15785</v>
      </c>
      <c r="D1015" s="58">
        <f>Bil!E50</f>
        <v>15785</v>
      </c>
      <c r="E1015" s="58">
        <v>0</v>
      </c>
      <c r="F1015" s="58">
        <v>0</v>
      </c>
      <c r="G1015" s="59">
        <f t="shared" si="32"/>
        <v>1846.845</v>
      </c>
      <c r="H1015" s="59">
        <f t="shared" si="31"/>
        <v>0</v>
      </c>
      <c r="I1015" s="60"/>
    </row>
    <row r="1016" spans="1:9" x14ac:dyDescent="0.2">
      <c r="A1016" s="57">
        <v>152</v>
      </c>
      <c r="B1016" s="58">
        <f>Bil!C51</f>
        <v>40</v>
      </c>
      <c r="C1016" s="58">
        <f>Bil!D51</f>
        <v>5840</v>
      </c>
      <c r="D1016" s="58">
        <f>Bil!E51</f>
        <v>5840</v>
      </c>
      <c r="E1016" s="58">
        <v>0</v>
      </c>
      <c r="F1016" s="58">
        <v>0</v>
      </c>
      <c r="G1016" s="59">
        <f t="shared" si="32"/>
        <v>700.8</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0</v>
      </c>
      <c r="D1018" s="58">
        <f>Bil!E53</f>
        <v>0</v>
      </c>
      <c r="E1018" s="58">
        <v>0</v>
      </c>
      <c r="F1018" s="58">
        <v>0</v>
      </c>
      <c r="G1018" s="59">
        <f t="shared" si="32"/>
        <v>0</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5840</v>
      </c>
      <c r="D1020" s="58">
        <f>Bil!E55</f>
        <v>5840</v>
      </c>
      <c r="E1020" s="58">
        <v>0</v>
      </c>
      <c r="F1020" s="58">
        <v>0</v>
      </c>
      <c r="G1020" s="59">
        <f t="shared" si="32"/>
        <v>770.87999999999988</v>
      </c>
      <c r="H1020" s="59">
        <f t="shared" si="31"/>
        <v>0</v>
      </c>
      <c r="I1020" s="60"/>
    </row>
    <row r="1021" spans="1:9" x14ac:dyDescent="0.2">
      <c r="A1021" s="57">
        <v>152</v>
      </c>
      <c r="B1021" s="58">
        <f>Bil!C56</f>
        <v>45</v>
      </c>
      <c r="C1021" s="58">
        <f>Bil!D56</f>
        <v>0</v>
      </c>
      <c r="D1021" s="58">
        <f>Bil!E56</f>
        <v>0</v>
      </c>
      <c r="E1021" s="58">
        <v>0</v>
      </c>
      <c r="F1021" s="58">
        <v>0</v>
      </c>
      <c r="G1021" s="59">
        <f t="shared" si="32"/>
        <v>0</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242878</v>
      </c>
      <c r="D1025" s="58">
        <f>Bil!E60</f>
        <v>251428</v>
      </c>
      <c r="E1025" s="58">
        <v>0</v>
      </c>
      <c r="F1025" s="58">
        <v>0</v>
      </c>
      <c r="G1025" s="59">
        <f t="shared" si="32"/>
        <v>36540.966</v>
      </c>
      <c r="H1025" s="59">
        <f t="shared" si="31"/>
        <v>0</v>
      </c>
      <c r="I1025" s="60"/>
    </row>
    <row r="1026" spans="1:9" x14ac:dyDescent="0.2">
      <c r="A1026" s="57">
        <v>152</v>
      </c>
      <c r="B1026" s="58">
        <f>Bil!C61</f>
        <v>50</v>
      </c>
      <c r="C1026" s="58">
        <f>Bil!D61</f>
        <v>242878</v>
      </c>
      <c r="D1026" s="58">
        <f>Bil!E61</f>
        <v>251428</v>
      </c>
      <c r="E1026" s="58">
        <v>0</v>
      </c>
      <c r="F1026" s="58">
        <v>0</v>
      </c>
      <c r="G1026" s="59">
        <f t="shared" si="32"/>
        <v>37286.700000000004</v>
      </c>
      <c r="H1026" s="59">
        <f t="shared" ref="H1026:H1089" si="33">ABS(C1026-ROUND(C1026,0))+ABS(D1026-ROUND(D1026,0))</f>
        <v>0</v>
      </c>
      <c r="I1026" s="60"/>
    </row>
    <row r="1027" spans="1:9" x14ac:dyDescent="0.2">
      <c r="A1027" s="57">
        <v>152</v>
      </c>
      <c r="B1027" s="58">
        <f>Bil!C62</f>
        <v>51</v>
      </c>
      <c r="C1027" s="58">
        <f>Bil!D62</f>
        <v>25250</v>
      </c>
      <c r="D1027" s="58">
        <f>Bil!E62</f>
        <v>77750</v>
      </c>
      <c r="E1027" s="58">
        <v>0</v>
      </c>
      <c r="F1027" s="58">
        <v>0</v>
      </c>
      <c r="G1027" s="59">
        <f t="shared" si="32"/>
        <v>9218.25</v>
      </c>
      <c r="H1027" s="59">
        <f t="shared" si="33"/>
        <v>0</v>
      </c>
      <c r="I1027" s="60"/>
    </row>
    <row r="1028" spans="1:9" x14ac:dyDescent="0.2">
      <c r="A1028" s="57">
        <v>152</v>
      </c>
      <c r="B1028" s="58">
        <f>Bil!C63</f>
        <v>52</v>
      </c>
      <c r="C1028" s="58">
        <f>Bil!D63</f>
        <v>5000</v>
      </c>
      <c r="D1028" s="58">
        <f>Bil!E63</f>
        <v>57500</v>
      </c>
      <c r="E1028" s="58">
        <v>0</v>
      </c>
      <c r="F1028" s="58">
        <v>0</v>
      </c>
      <c r="G1028" s="59">
        <f t="shared" si="32"/>
        <v>6240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20250</v>
      </c>
      <c r="D1033" s="58">
        <f>Bil!E68</f>
        <v>20250</v>
      </c>
      <c r="E1033" s="58">
        <v>0</v>
      </c>
      <c r="F1033" s="58">
        <v>0</v>
      </c>
      <c r="G1033" s="59">
        <f t="shared" si="32"/>
        <v>3462.75</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88777</v>
      </c>
      <c r="D1039" s="58">
        <f>Bil!E74</f>
        <v>283041</v>
      </c>
      <c r="E1039" s="58">
        <v>0</v>
      </c>
      <c r="F1039" s="58">
        <v>0</v>
      </c>
      <c r="G1039" s="59">
        <f t="shared" si="32"/>
        <v>41256.116999999998</v>
      </c>
      <c r="H1039" s="59">
        <f t="shared" si="33"/>
        <v>0</v>
      </c>
      <c r="I1039" s="60"/>
    </row>
    <row r="1040" spans="1:9" x14ac:dyDescent="0.2">
      <c r="A1040" s="57">
        <v>152</v>
      </c>
      <c r="B1040" s="58">
        <f>Bil!C75</f>
        <v>64</v>
      </c>
      <c r="C1040" s="58">
        <f>Bil!D75</f>
        <v>88357</v>
      </c>
      <c r="D1040" s="58">
        <f>Bil!E75</f>
        <v>279918</v>
      </c>
      <c r="E1040" s="58">
        <v>0</v>
      </c>
      <c r="F1040" s="58">
        <v>0</v>
      </c>
      <c r="G1040" s="59">
        <f t="shared" si="32"/>
        <v>41484.351999999999</v>
      </c>
      <c r="H1040" s="59">
        <f t="shared" si="33"/>
        <v>0</v>
      </c>
      <c r="I1040" s="60"/>
    </row>
    <row r="1041" spans="1:9" x14ac:dyDescent="0.2">
      <c r="A1041" s="57">
        <v>152</v>
      </c>
      <c r="B1041" s="58">
        <f>Bil!C76</f>
        <v>65</v>
      </c>
      <c r="C1041" s="58">
        <f>Bil!D76</f>
        <v>81289</v>
      </c>
      <c r="D1041" s="58">
        <f>Bil!E76</f>
        <v>278498</v>
      </c>
      <c r="E1041" s="58">
        <v>0</v>
      </c>
      <c r="F1041" s="58">
        <v>0</v>
      </c>
      <c r="G1041" s="59">
        <f t="shared" ref="G1041:G1104" si="34">B1041/1000*C1041+B1041/500*D1041</f>
        <v>41488.524999999994</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0</v>
      </c>
      <c r="D1043" s="58">
        <f>Bil!E78</f>
        <v>0</v>
      </c>
      <c r="E1043" s="58">
        <v>0</v>
      </c>
      <c r="F1043" s="58">
        <v>0</v>
      </c>
      <c r="G1043" s="59">
        <f t="shared" si="34"/>
        <v>0</v>
      </c>
      <c r="H1043" s="59">
        <f t="shared" si="33"/>
        <v>0</v>
      </c>
      <c r="I1043" s="60"/>
    </row>
    <row r="1044" spans="1:9" x14ac:dyDescent="0.2">
      <c r="A1044" s="57">
        <v>152</v>
      </c>
      <c r="B1044" s="58">
        <f>Bil!C79</f>
        <v>68</v>
      </c>
      <c r="C1044" s="58">
        <f>Bil!D79</f>
        <v>81289</v>
      </c>
      <c r="D1044" s="58">
        <f>Bil!E79</f>
        <v>278498</v>
      </c>
      <c r="E1044" s="58">
        <v>0</v>
      </c>
      <c r="F1044" s="58">
        <v>0</v>
      </c>
      <c r="G1044" s="59">
        <f t="shared" si="34"/>
        <v>43403.380000000005</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7068</v>
      </c>
      <c r="D1047" s="58">
        <f>Bil!E82</f>
        <v>1420</v>
      </c>
      <c r="E1047" s="58">
        <v>0</v>
      </c>
      <c r="F1047" s="58">
        <v>0</v>
      </c>
      <c r="G1047" s="59">
        <f t="shared" si="34"/>
        <v>703.46799999999996</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0</v>
      </c>
      <c r="D1049" s="58">
        <f>Bil!E84</f>
        <v>2703</v>
      </c>
      <c r="E1049" s="58">
        <v>0</v>
      </c>
      <c r="F1049" s="58">
        <v>0</v>
      </c>
      <c r="G1049" s="59">
        <f t="shared" si="34"/>
        <v>394.63799999999998</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0</v>
      </c>
      <c r="D1055" s="58">
        <f>Bil!E90</f>
        <v>2509</v>
      </c>
      <c r="E1055" s="58">
        <v>0</v>
      </c>
      <c r="F1055" s="58">
        <v>0</v>
      </c>
      <c r="G1055" s="59">
        <f t="shared" si="34"/>
        <v>396.42200000000003</v>
      </c>
      <c r="H1055" s="59">
        <f t="shared" si="33"/>
        <v>0</v>
      </c>
      <c r="I1055" s="60"/>
    </row>
    <row r="1056" spans="1:9" x14ac:dyDescent="0.2">
      <c r="A1056" s="57">
        <v>152</v>
      </c>
      <c r="B1056" s="58">
        <f>Bil!C91</f>
        <v>80</v>
      </c>
      <c r="C1056" s="58">
        <f>Bil!D91</f>
        <v>0</v>
      </c>
      <c r="D1056" s="58">
        <f>Bil!E91</f>
        <v>194</v>
      </c>
      <c r="E1056" s="58">
        <v>0</v>
      </c>
      <c r="F1056" s="58">
        <v>0</v>
      </c>
      <c r="G1056" s="59">
        <f t="shared" si="34"/>
        <v>31.04</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420</v>
      </c>
      <c r="D1116" s="58">
        <f>Bil!E151</f>
        <v>420</v>
      </c>
      <c r="E1116" s="58">
        <v>0</v>
      </c>
      <c r="F1116" s="58">
        <v>0</v>
      </c>
      <c r="G1116" s="59">
        <f t="shared" si="36"/>
        <v>176.4</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0</v>
      </c>
      <c r="D1128" s="58">
        <f>Bil!E163</f>
        <v>0</v>
      </c>
      <c r="E1128" s="58">
        <v>0</v>
      </c>
      <c r="F1128" s="58">
        <v>0</v>
      </c>
      <c r="G1128" s="59">
        <f t="shared" si="36"/>
        <v>0</v>
      </c>
      <c r="H1128" s="59">
        <f t="shared" si="35"/>
        <v>0</v>
      </c>
      <c r="I1128" s="60"/>
    </row>
    <row r="1129" spans="1:9" x14ac:dyDescent="0.2">
      <c r="A1129" s="57">
        <v>152</v>
      </c>
      <c r="B1129" s="58">
        <f>Bil!C164</f>
        <v>153</v>
      </c>
      <c r="C1129" s="58">
        <f>Bil!D164</f>
        <v>420</v>
      </c>
      <c r="D1129" s="58">
        <f>Bil!E164</f>
        <v>420</v>
      </c>
      <c r="E1129" s="58">
        <v>0</v>
      </c>
      <c r="F1129" s="58">
        <v>0</v>
      </c>
      <c r="G1129" s="59">
        <f t="shared" si="36"/>
        <v>192.78000000000003</v>
      </c>
      <c r="H1129" s="59">
        <f t="shared" si="35"/>
        <v>0</v>
      </c>
      <c r="I1129" s="60"/>
    </row>
    <row r="1130" spans="1:9" x14ac:dyDescent="0.2">
      <c r="A1130" s="57">
        <v>152</v>
      </c>
      <c r="B1130" s="58">
        <f>Bil!C165</f>
        <v>154</v>
      </c>
      <c r="C1130" s="58">
        <f>Bil!D165</f>
        <v>0</v>
      </c>
      <c r="D1130" s="58">
        <f>Bil!E165</f>
        <v>0</v>
      </c>
      <c r="E1130" s="58">
        <v>0</v>
      </c>
      <c r="F1130" s="58">
        <v>0</v>
      </c>
      <c r="G1130" s="59">
        <f t="shared" si="36"/>
        <v>0</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0</v>
      </c>
      <c r="D1134" s="58">
        <f>Bil!E169</f>
        <v>0</v>
      </c>
      <c r="E1134" s="58">
        <v>0</v>
      </c>
      <c r="F1134" s="58">
        <v>0</v>
      </c>
      <c r="G1134" s="59">
        <f t="shared" si="36"/>
        <v>0</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0</v>
      </c>
      <c r="D1137" s="58">
        <f>Bil!E172</f>
        <v>0</v>
      </c>
      <c r="E1137" s="58">
        <v>0</v>
      </c>
      <c r="F1137" s="58">
        <v>0</v>
      </c>
      <c r="G1137" s="59">
        <f t="shared" si="36"/>
        <v>0</v>
      </c>
      <c r="H1137" s="59">
        <f t="shared" si="35"/>
        <v>0</v>
      </c>
      <c r="I1137" s="60"/>
    </row>
    <row r="1138" spans="1:9" x14ac:dyDescent="0.2">
      <c r="A1138" s="57">
        <v>152</v>
      </c>
      <c r="B1138" s="58">
        <f>Bil!C173</f>
        <v>162</v>
      </c>
      <c r="C1138" s="58">
        <f>Bil!D173</f>
        <v>3981175</v>
      </c>
      <c r="D1138" s="58">
        <f>Bil!E173</f>
        <v>4308938</v>
      </c>
      <c r="E1138" s="58">
        <v>0</v>
      </c>
      <c r="F1138" s="58">
        <v>0</v>
      </c>
      <c r="G1138" s="59">
        <f t="shared" si="36"/>
        <v>2041046.2620000001</v>
      </c>
      <c r="H1138" s="59">
        <f t="shared" si="35"/>
        <v>0</v>
      </c>
      <c r="I1138" s="60"/>
    </row>
    <row r="1139" spans="1:9" x14ac:dyDescent="0.2">
      <c r="A1139" s="57">
        <v>152</v>
      </c>
      <c r="B1139" s="58">
        <f>Bil!C174</f>
        <v>163</v>
      </c>
      <c r="C1139" s="58">
        <f>Bil!D174</f>
        <v>55252</v>
      </c>
      <c r="D1139" s="58">
        <f>Bil!E174</f>
        <v>193651</v>
      </c>
      <c r="E1139" s="58">
        <v>0</v>
      </c>
      <c r="F1139" s="58">
        <v>0</v>
      </c>
      <c r="G1139" s="59">
        <f t="shared" si="36"/>
        <v>72136.301999999996</v>
      </c>
      <c r="H1139" s="59">
        <f t="shared" si="35"/>
        <v>0</v>
      </c>
      <c r="I1139" s="60"/>
    </row>
    <row r="1140" spans="1:9" x14ac:dyDescent="0.2">
      <c r="A1140" s="57">
        <v>152</v>
      </c>
      <c r="B1140" s="58">
        <f>Bil!C175</f>
        <v>164</v>
      </c>
      <c r="C1140" s="58">
        <f>Bil!D175</f>
        <v>45252</v>
      </c>
      <c r="D1140" s="58">
        <f>Bil!E175</f>
        <v>65311</v>
      </c>
      <c r="E1140" s="58">
        <v>0</v>
      </c>
      <c r="F1140" s="58">
        <v>0</v>
      </c>
      <c r="G1140" s="59">
        <f t="shared" si="36"/>
        <v>28843.336000000003</v>
      </c>
      <c r="H1140" s="59">
        <f t="shared" si="35"/>
        <v>0</v>
      </c>
      <c r="I1140" s="60"/>
    </row>
    <row r="1141" spans="1:9" x14ac:dyDescent="0.2">
      <c r="A1141" s="57">
        <v>152</v>
      </c>
      <c r="B1141" s="58">
        <f>Bil!C176</f>
        <v>165</v>
      </c>
      <c r="C1141" s="58">
        <f>Bil!D176</f>
        <v>0</v>
      </c>
      <c r="D1141" s="58">
        <f>Bil!E176</f>
        <v>0</v>
      </c>
      <c r="E1141" s="58">
        <v>0</v>
      </c>
      <c r="F1141" s="58">
        <v>0</v>
      </c>
      <c r="G1141" s="59">
        <f t="shared" si="36"/>
        <v>0</v>
      </c>
      <c r="H1141" s="59">
        <f t="shared" si="35"/>
        <v>0</v>
      </c>
      <c r="I1141" s="60"/>
    </row>
    <row r="1142" spans="1:9" x14ac:dyDescent="0.2">
      <c r="A1142" s="57">
        <v>152</v>
      </c>
      <c r="B1142" s="58">
        <f>Bil!C177</f>
        <v>166</v>
      </c>
      <c r="C1142" s="58">
        <f>Bil!D177</f>
        <v>44779</v>
      </c>
      <c r="D1142" s="58">
        <f>Bil!E177</f>
        <v>62218</v>
      </c>
      <c r="E1142" s="58">
        <v>0</v>
      </c>
      <c r="F1142" s="58">
        <v>0</v>
      </c>
      <c r="G1142" s="59">
        <f t="shared" si="36"/>
        <v>28089.690000000002</v>
      </c>
      <c r="H1142" s="59">
        <f t="shared" si="35"/>
        <v>0</v>
      </c>
      <c r="I1142" s="60"/>
    </row>
    <row r="1143" spans="1:9" x14ac:dyDescent="0.2">
      <c r="A1143" s="57">
        <v>152</v>
      </c>
      <c r="B1143" s="58">
        <f>Bil!C178</f>
        <v>167</v>
      </c>
      <c r="C1143" s="58">
        <f>Bil!D178</f>
        <v>473</v>
      </c>
      <c r="D1143" s="58">
        <f>Bil!E178</f>
        <v>390</v>
      </c>
      <c r="E1143" s="58">
        <v>0</v>
      </c>
      <c r="F1143" s="58">
        <v>0</v>
      </c>
      <c r="G1143" s="59">
        <f t="shared" si="36"/>
        <v>209.25100000000003</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473</v>
      </c>
      <c r="D1146" s="58">
        <f>Bil!E181</f>
        <v>390</v>
      </c>
      <c r="E1146" s="58">
        <v>0</v>
      </c>
      <c r="F1146" s="58">
        <v>0</v>
      </c>
      <c r="G1146" s="59">
        <f t="shared" si="36"/>
        <v>213.01000000000005</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0</v>
      </c>
      <c r="D1150" s="58">
        <f>Bil!E185</f>
        <v>2703</v>
      </c>
      <c r="E1150" s="58">
        <v>0</v>
      </c>
      <c r="F1150" s="58">
        <v>0</v>
      </c>
      <c r="G1150" s="59">
        <f t="shared" si="36"/>
        <v>940.64399999999989</v>
      </c>
      <c r="H1150" s="59">
        <f t="shared" si="35"/>
        <v>0</v>
      </c>
      <c r="I1150" s="60"/>
    </row>
    <row r="1151" spans="1:9" x14ac:dyDescent="0.2">
      <c r="A1151" s="57">
        <v>152</v>
      </c>
      <c r="B1151" s="58">
        <f>Bil!C186</f>
        <v>175</v>
      </c>
      <c r="C1151" s="58">
        <f>Bil!D186</f>
        <v>10000</v>
      </c>
      <c r="D1151" s="58">
        <f>Bil!E186</f>
        <v>128340</v>
      </c>
      <c r="E1151" s="58">
        <v>0</v>
      </c>
      <c r="F1151" s="58">
        <v>0</v>
      </c>
      <c r="G1151" s="59">
        <f t="shared" si="36"/>
        <v>46669</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3925923</v>
      </c>
      <c r="D1199" s="58">
        <f>Bil!E234</f>
        <v>4115287</v>
      </c>
      <c r="E1199" s="58">
        <v>0</v>
      </c>
      <c r="F1199" s="58">
        <v>0</v>
      </c>
      <c r="G1199" s="59">
        <f t="shared" si="38"/>
        <v>2710898.8310000002</v>
      </c>
      <c r="H1199" s="59">
        <f t="shared" si="37"/>
        <v>0</v>
      </c>
      <c r="I1199" s="60"/>
    </row>
    <row r="1200" spans="1:9" x14ac:dyDescent="0.2">
      <c r="A1200" s="57">
        <v>152</v>
      </c>
      <c r="B1200" s="58">
        <f>Bil!C235</f>
        <v>224</v>
      </c>
      <c r="C1200" s="58">
        <f>Bil!D235</f>
        <v>3905479</v>
      </c>
      <c r="D1200" s="58">
        <f>Bil!E235</f>
        <v>4038978</v>
      </c>
      <c r="E1200" s="58">
        <v>0</v>
      </c>
      <c r="F1200" s="58">
        <v>0</v>
      </c>
      <c r="G1200" s="59">
        <f t="shared" si="38"/>
        <v>2684289.44</v>
      </c>
      <c r="H1200" s="59">
        <f t="shared" si="37"/>
        <v>0</v>
      </c>
      <c r="I1200" s="60"/>
    </row>
    <row r="1201" spans="1:9" x14ac:dyDescent="0.2">
      <c r="A1201" s="57">
        <v>152</v>
      </c>
      <c r="B1201" s="58">
        <f>Bil!C236</f>
        <v>225</v>
      </c>
      <c r="C1201" s="58">
        <f>Bil!D236</f>
        <v>3905479</v>
      </c>
      <c r="D1201" s="58">
        <f>Bil!E236</f>
        <v>4038978</v>
      </c>
      <c r="E1201" s="58">
        <v>0</v>
      </c>
      <c r="F1201" s="58">
        <v>0</v>
      </c>
      <c r="G1201" s="59">
        <f t="shared" si="38"/>
        <v>2696272.875</v>
      </c>
      <c r="H1201" s="59">
        <f t="shared" si="37"/>
        <v>0</v>
      </c>
      <c r="I1201" s="60"/>
    </row>
    <row r="1202" spans="1:9" x14ac:dyDescent="0.2">
      <c r="A1202" s="57">
        <v>152</v>
      </c>
      <c r="B1202" s="58">
        <f>Bil!C237</f>
        <v>226</v>
      </c>
      <c r="C1202" s="58">
        <f>Bil!D237</f>
        <v>3905479</v>
      </c>
      <c r="D1202" s="58">
        <f>Bil!E237</f>
        <v>4038978</v>
      </c>
      <c r="E1202" s="58">
        <v>0</v>
      </c>
      <c r="F1202" s="58">
        <v>0</v>
      </c>
      <c r="G1202" s="59">
        <f t="shared" si="38"/>
        <v>2708256.31</v>
      </c>
      <c r="H1202" s="59">
        <f t="shared" si="37"/>
        <v>0</v>
      </c>
      <c r="I1202" s="60"/>
    </row>
    <row r="1203" spans="1:9" x14ac:dyDescent="0.2">
      <c r="A1203" s="57">
        <v>152</v>
      </c>
      <c r="B1203" s="58">
        <f>Bil!C238</f>
        <v>227</v>
      </c>
      <c r="C1203" s="58">
        <f>Bil!D238</f>
        <v>0</v>
      </c>
      <c r="D1203" s="58">
        <f>Bil!E238</f>
        <v>0</v>
      </c>
      <c r="E1203" s="58">
        <v>0</v>
      </c>
      <c r="F1203" s="58">
        <v>0</v>
      </c>
      <c r="G1203" s="59">
        <f t="shared" si="38"/>
        <v>0</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20024</v>
      </c>
      <c r="D1208" s="58">
        <f>Bil!E243</f>
        <v>75889</v>
      </c>
      <c r="E1208" s="58">
        <v>0</v>
      </c>
      <c r="F1208" s="58">
        <v>0</v>
      </c>
      <c r="G1208" s="59">
        <f t="shared" si="38"/>
        <v>39858.063999999998</v>
      </c>
      <c r="H1208" s="59">
        <f t="shared" si="37"/>
        <v>0</v>
      </c>
      <c r="I1208" s="60"/>
    </row>
    <row r="1209" spans="1:9" x14ac:dyDescent="0.2">
      <c r="A1209" s="57">
        <v>152</v>
      </c>
      <c r="B1209" s="58">
        <f>Bil!C244</f>
        <v>233</v>
      </c>
      <c r="C1209" s="58">
        <f>Bil!D244</f>
        <v>20024</v>
      </c>
      <c r="D1209" s="58">
        <f>Bil!E244</f>
        <v>75889</v>
      </c>
      <c r="E1209" s="58">
        <v>0</v>
      </c>
      <c r="F1209" s="58">
        <v>0</v>
      </c>
      <c r="G1209" s="59">
        <f t="shared" si="38"/>
        <v>40029.866000000009</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0</v>
      </c>
      <c r="D1212" s="58">
        <f>Bil!E247</f>
        <v>0</v>
      </c>
      <c r="E1212" s="58">
        <v>0</v>
      </c>
      <c r="F1212" s="58">
        <v>0</v>
      </c>
      <c r="G1212" s="59">
        <f t="shared" si="38"/>
        <v>0</v>
      </c>
      <c r="H1212" s="59">
        <f t="shared" si="37"/>
        <v>0</v>
      </c>
      <c r="I1212" s="60"/>
    </row>
    <row r="1213" spans="1:9" x14ac:dyDescent="0.2">
      <c r="A1213" s="57">
        <v>152</v>
      </c>
      <c r="B1213" s="58">
        <f>Bil!C248</f>
        <v>237</v>
      </c>
      <c r="C1213" s="58">
        <f>Bil!D248</f>
        <v>0</v>
      </c>
      <c r="D1213" s="58">
        <f>Bil!E248</f>
        <v>0</v>
      </c>
      <c r="E1213" s="58">
        <v>0</v>
      </c>
      <c r="F1213" s="58">
        <v>0</v>
      </c>
      <c r="G1213" s="59">
        <f t="shared" si="38"/>
        <v>0</v>
      </c>
      <c r="H1213" s="59">
        <f t="shared" si="37"/>
        <v>0</v>
      </c>
      <c r="I1213" s="60"/>
    </row>
    <row r="1214" spans="1:9" x14ac:dyDescent="0.2">
      <c r="A1214" s="57">
        <v>152</v>
      </c>
      <c r="B1214" s="58">
        <f>Bil!C249</f>
        <v>238</v>
      </c>
      <c r="C1214" s="58">
        <f>Bil!D249</f>
        <v>0</v>
      </c>
      <c r="D1214" s="58">
        <f>Bil!E249</f>
        <v>0</v>
      </c>
      <c r="E1214" s="58">
        <v>0</v>
      </c>
      <c r="F1214" s="58">
        <v>0</v>
      </c>
      <c r="G1214" s="59">
        <f t="shared" si="38"/>
        <v>0</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420</v>
      </c>
      <c r="D1216" s="58">
        <f>Bil!E251</f>
        <v>420</v>
      </c>
      <c r="E1216" s="58">
        <v>0</v>
      </c>
      <c r="F1216" s="58">
        <v>0</v>
      </c>
      <c r="G1216" s="59">
        <f t="shared" si="38"/>
        <v>302.39999999999998</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0</v>
      </c>
      <c r="D1220" s="58">
        <f>Bil!E255</f>
        <v>0</v>
      </c>
      <c r="E1220" s="58">
        <v>0</v>
      </c>
      <c r="F1220" s="58">
        <v>0</v>
      </c>
      <c r="G1220" s="59">
        <f t="shared" si="38"/>
        <v>0</v>
      </c>
      <c r="H1220" s="59">
        <f t="shared" si="39"/>
        <v>0</v>
      </c>
      <c r="I1220" s="60"/>
    </row>
    <row r="1221" spans="1:9" x14ac:dyDescent="0.2">
      <c r="A1221" s="57">
        <v>152</v>
      </c>
      <c r="B1221" s="58">
        <f>Bil!C256</f>
        <v>245</v>
      </c>
      <c r="C1221" s="58">
        <f>Bil!D256</f>
        <v>0</v>
      </c>
      <c r="D1221" s="58">
        <f>Bil!E256</f>
        <v>0</v>
      </c>
      <c r="E1221" s="58">
        <v>0</v>
      </c>
      <c r="F1221" s="58">
        <v>0</v>
      </c>
      <c r="G1221" s="59">
        <f t="shared" si="38"/>
        <v>0</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420</v>
      </c>
      <c r="D1224" s="58">
        <f>Bil!E260</f>
        <v>420</v>
      </c>
      <c r="E1224" s="58">
        <v>0</v>
      </c>
      <c r="F1224" s="58">
        <v>0</v>
      </c>
      <c r="G1224" s="59">
        <f t="shared" si="38"/>
        <v>312.48</v>
      </c>
      <c r="H1224" s="59">
        <f t="shared" si="39"/>
        <v>0</v>
      </c>
      <c r="I1224" s="60"/>
    </row>
    <row r="1225" spans="1:9" x14ac:dyDescent="0.2">
      <c r="A1225" s="57">
        <v>152</v>
      </c>
      <c r="B1225" s="58">
        <f>Bil!C261</f>
        <v>249</v>
      </c>
      <c r="C1225" s="58">
        <f>Bil!D261</f>
        <v>0</v>
      </c>
      <c r="D1225" s="58">
        <f>Bil!E261</f>
        <v>0</v>
      </c>
      <c r="E1225" s="58">
        <v>0</v>
      </c>
      <c r="F1225" s="58">
        <v>0</v>
      </c>
      <c r="G1225" s="59">
        <f t="shared" si="38"/>
        <v>0</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0</v>
      </c>
      <c r="D1228" s="58">
        <f>Bil!E264</f>
        <v>0</v>
      </c>
      <c r="E1228" s="58">
        <v>0</v>
      </c>
      <c r="F1228" s="58">
        <v>0</v>
      </c>
      <c r="G1228" s="59">
        <f t="shared" si="38"/>
        <v>0</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0</v>
      </c>
      <c r="D1251" s="58">
        <f>Bil!E287</f>
        <v>0</v>
      </c>
      <c r="E1251" s="58">
        <v>0</v>
      </c>
      <c r="F1251" s="58">
        <v>0</v>
      </c>
      <c r="G1251" s="59">
        <f t="shared" si="40"/>
        <v>0</v>
      </c>
      <c r="H1251" s="59">
        <f t="shared" si="39"/>
        <v>0</v>
      </c>
      <c r="I1251" s="60"/>
    </row>
    <row r="1252" spans="1:9" x14ac:dyDescent="0.2">
      <c r="A1252" s="57">
        <v>152</v>
      </c>
      <c r="B1252" s="58">
        <f>Bil!C288</f>
        <v>276</v>
      </c>
      <c r="C1252" s="58">
        <f>Bil!D288</f>
        <v>45252</v>
      </c>
      <c r="D1252" s="58">
        <f>Bil!E288</f>
        <v>65311</v>
      </c>
      <c r="E1252" s="58">
        <v>0</v>
      </c>
      <c r="F1252" s="58">
        <v>0</v>
      </c>
      <c r="G1252" s="59">
        <f t="shared" si="40"/>
        <v>48541.224000000009</v>
      </c>
      <c r="H1252" s="59">
        <f t="shared" si="39"/>
        <v>0</v>
      </c>
      <c r="I1252" s="60"/>
    </row>
    <row r="1253" spans="1:9" x14ac:dyDescent="0.2">
      <c r="A1253" s="57">
        <v>152</v>
      </c>
      <c r="B1253" s="58">
        <f>Bil!C289</f>
        <v>277</v>
      </c>
      <c r="C1253" s="58">
        <f>Bil!D289</f>
        <v>0</v>
      </c>
      <c r="D1253" s="58">
        <f>Bil!E289</f>
        <v>0</v>
      </c>
      <c r="E1253" s="58">
        <v>0</v>
      </c>
      <c r="F1253" s="58">
        <v>0</v>
      </c>
      <c r="G1253" s="59">
        <f t="shared" si="40"/>
        <v>0</v>
      </c>
      <c r="H1253" s="59">
        <f t="shared" si="39"/>
        <v>0</v>
      </c>
      <c r="I1253" s="60"/>
    </row>
    <row r="1254" spans="1:9" x14ac:dyDescent="0.2">
      <c r="A1254" s="57">
        <v>152</v>
      </c>
      <c r="B1254" s="58">
        <f>Bil!C290</f>
        <v>278</v>
      </c>
      <c r="C1254" s="58">
        <f>Bil!D290</f>
        <v>10000</v>
      </c>
      <c r="D1254" s="58">
        <f>Bil!E290</f>
        <v>128340</v>
      </c>
      <c r="E1254" s="58">
        <v>0</v>
      </c>
      <c r="F1254" s="58">
        <v>0</v>
      </c>
      <c r="G1254" s="59">
        <f t="shared" si="40"/>
        <v>74137.040000000008</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5974058</v>
      </c>
      <c r="D1396" s="58">
        <f>RasF!E121</f>
        <v>6303138</v>
      </c>
      <c r="E1396" s="58">
        <v>0</v>
      </c>
      <c r="F1396" s="58">
        <v>0</v>
      </c>
      <c r="G1396" s="59">
        <f t="shared" si="44"/>
        <v>2043836.7400000002</v>
      </c>
      <c r="H1396" s="59">
        <f t="shared" si="43"/>
        <v>0</v>
      </c>
      <c r="I1396" s="60"/>
    </row>
    <row r="1397" spans="1:9" x14ac:dyDescent="0.2">
      <c r="A1397" s="57">
        <v>154</v>
      </c>
      <c r="B1397" s="58">
        <f>RasF!C122</f>
        <v>111</v>
      </c>
      <c r="C1397" s="58">
        <f>RasF!D122</f>
        <v>5974058</v>
      </c>
      <c r="D1397" s="58">
        <f>RasF!E122</f>
        <v>6303138</v>
      </c>
      <c r="E1397" s="58">
        <v>0</v>
      </c>
      <c r="F1397" s="58">
        <v>0</v>
      </c>
      <c r="G1397" s="59">
        <f t="shared" si="44"/>
        <v>2062417.074</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5974058</v>
      </c>
      <c r="D1399" s="58">
        <f>RasF!E124</f>
        <v>6303138</v>
      </c>
      <c r="E1399" s="58">
        <v>0</v>
      </c>
      <c r="F1399" s="58">
        <v>0</v>
      </c>
      <c r="G1399" s="59">
        <f t="shared" si="44"/>
        <v>2099577.7420000001</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0</v>
      </c>
      <c r="D1408" s="58">
        <f>RasF!E133</f>
        <v>0</v>
      </c>
      <c r="E1408" s="58">
        <v>0</v>
      </c>
      <c r="F1408" s="58">
        <v>0</v>
      </c>
      <c r="G1408" s="59">
        <f t="shared" si="44"/>
        <v>0</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5974058</v>
      </c>
      <c r="D1423" s="67">
        <f>RasF!E148</f>
        <v>6303138</v>
      </c>
      <c r="E1423" s="67">
        <v>0</v>
      </c>
      <c r="F1423" s="67">
        <v>0</v>
      </c>
      <c r="G1423" s="68">
        <f t="shared" si="44"/>
        <v>2545505.7580000004</v>
      </c>
      <c r="H1423" s="68">
        <f t="shared" si="45"/>
        <v>0</v>
      </c>
      <c r="I1423" s="69"/>
    </row>
    <row r="1424" spans="1:9" x14ac:dyDescent="0.2">
      <c r="A1424" s="62">
        <v>156</v>
      </c>
      <c r="B1424" s="63">
        <f>PVRIO!C12</f>
        <v>1</v>
      </c>
      <c r="C1424" s="70">
        <f>PVRIO!D12</f>
        <v>7940</v>
      </c>
      <c r="D1424" s="70">
        <f>PVRIO!E12</f>
        <v>0</v>
      </c>
      <c r="E1424" s="70">
        <v>0</v>
      </c>
      <c r="F1424" s="70">
        <v>0</v>
      </c>
      <c r="G1424" s="64">
        <f t="shared" si="44"/>
        <v>7.94</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7940</v>
      </c>
      <c r="D1441" s="61">
        <f>PVRIO!E29</f>
        <v>0</v>
      </c>
      <c r="E1441" s="61">
        <v>0</v>
      </c>
      <c r="F1441" s="61">
        <v>0</v>
      </c>
      <c r="G1441" s="59">
        <f t="shared" si="46"/>
        <v>142.91999999999999</v>
      </c>
      <c r="H1441" s="59">
        <f t="shared" si="45"/>
        <v>0</v>
      </c>
      <c r="I1441" s="60">
        <v>0</v>
      </c>
    </row>
    <row r="1442" spans="1:9" x14ac:dyDescent="0.2">
      <c r="A1442" s="57">
        <v>156</v>
      </c>
      <c r="B1442" s="58">
        <f>PVRIO!C30</f>
        <v>19</v>
      </c>
      <c r="C1442" s="61">
        <f>PVRIO!D30</f>
        <v>7940</v>
      </c>
      <c r="D1442" s="61">
        <f>PVRIO!E30</f>
        <v>0</v>
      </c>
      <c r="E1442" s="61">
        <v>0</v>
      </c>
      <c r="F1442" s="61">
        <v>0</v>
      </c>
      <c r="G1442" s="59">
        <f t="shared" si="46"/>
        <v>150.85999999999999</v>
      </c>
      <c r="H1442" s="59">
        <f t="shared" si="45"/>
        <v>0</v>
      </c>
      <c r="I1442" s="60">
        <v>0</v>
      </c>
    </row>
    <row r="1443" spans="1:9" x14ac:dyDescent="0.2">
      <c r="A1443" s="57">
        <v>156</v>
      </c>
      <c r="B1443" s="58">
        <f>PVRIO!C31</f>
        <v>20</v>
      </c>
      <c r="C1443" s="61">
        <f>PVRIO!D31</f>
        <v>7940</v>
      </c>
      <c r="D1443" s="61">
        <f>PVRIO!E31</f>
        <v>0</v>
      </c>
      <c r="E1443" s="61">
        <v>0</v>
      </c>
      <c r="F1443" s="61">
        <v>0</v>
      </c>
      <c r="G1443" s="59">
        <f t="shared" si="46"/>
        <v>158.80000000000001</v>
      </c>
      <c r="H1443" s="59">
        <f t="shared" si="45"/>
        <v>0</v>
      </c>
      <c r="I1443" s="60">
        <f t="shared" ref="I1443:I1448" si="49">G1443*H1443</f>
        <v>0</v>
      </c>
    </row>
    <row r="1444" spans="1:9" x14ac:dyDescent="0.2">
      <c r="A1444" s="57">
        <v>156</v>
      </c>
      <c r="B1444" s="58">
        <f>PVRIO!C32</f>
        <v>21</v>
      </c>
      <c r="C1444" s="61">
        <f>PVRIO!D32</f>
        <v>0</v>
      </c>
      <c r="D1444" s="61">
        <f>PVRIO!E32</f>
        <v>0</v>
      </c>
      <c r="E1444" s="61">
        <v>0</v>
      </c>
      <c r="F1444" s="61">
        <v>0</v>
      </c>
      <c r="G1444" s="59">
        <f t="shared" si="46"/>
        <v>0</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55252</v>
      </c>
      <c r="D1468" s="70"/>
      <c r="E1468" s="70">
        <v>0</v>
      </c>
      <c r="F1468" s="70">
        <v>0</v>
      </c>
      <c r="G1468" s="64">
        <f t="shared" ref="G1468:G1499" si="51">B1468/1000*C1468</f>
        <v>55.252000000000002</v>
      </c>
      <c r="H1468" s="64">
        <f t="shared" ref="H1468:H1499" si="52">ABS(C1468-ROUND(C1468,0))</f>
        <v>0</v>
      </c>
      <c r="I1468" s="65"/>
    </row>
    <row r="1469" spans="1:9" x14ac:dyDescent="0.2">
      <c r="A1469" s="73">
        <v>159</v>
      </c>
      <c r="B1469" s="61">
        <f>Obv!C13</f>
        <v>2</v>
      </c>
      <c r="C1469" s="61">
        <f>Obv!D13</f>
        <v>193651</v>
      </c>
      <c r="D1469" s="61">
        <v>0</v>
      </c>
      <c r="E1469" s="61">
        <v>0</v>
      </c>
      <c r="F1469" s="61">
        <v>0</v>
      </c>
      <c r="G1469" s="59">
        <f t="shared" si="51"/>
        <v>387.30200000000002</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65341</v>
      </c>
      <c r="D1471" s="61">
        <v>0</v>
      </c>
      <c r="E1471" s="61">
        <v>0</v>
      </c>
      <c r="F1471" s="61">
        <v>0</v>
      </c>
      <c r="G1471" s="59">
        <f t="shared" si="51"/>
        <v>261.36400000000003</v>
      </c>
      <c r="H1471" s="59">
        <f t="shared" si="52"/>
        <v>0</v>
      </c>
      <c r="I1471" s="60"/>
    </row>
    <row r="1472" spans="1:9" x14ac:dyDescent="0.2">
      <c r="A1472" s="73">
        <v>159</v>
      </c>
      <c r="B1472" s="61">
        <f>Obv!C16</f>
        <v>5</v>
      </c>
      <c r="C1472" s="61">
        <f>Obv!D16</f>
        <v>0</v>
      </c>
      <c r="D1472" s="61">
        <v>0</v>
      </c>
      <c r="E1472" s="61">
        <v>0</v>
      </c>
      <c r="F1472" s="61">
        <v>0</v>
      </c>
      <c r="G1472" s="59">
        <f t="shared" si="51"/>
        <v>0</v>
      </c>
      <c r="H1472" s="59">
        <f t="shared" si="52"/>
        <v>0</v>
      </c>
      <c r="I1472" s="60"/>
    </row>
    <row r="1473" spans="1:9" x14ac:dyDescent="0.2">
      <c r="A1473" s="73">
        <v>159</v>
      </c>
      <c r="B1473" s="61">
        <f>Obv!C17</f>
        <v>6</v>
      </c>
      <c r="C1473" s="61">
        <f>Obv!D17</f>
        <v>62248</v>
      </c>
      <c r="D1473" s="61">
        <v>0</v>
      </c>
      <c r="E1473" s="61">
        <v>0</v>
      </c>
      <c r="F1473" s="61">
        <v>0</v>
      </c>
      <c r="G1473" s="59">
        <f t="shared" si="51"/>
        <v>373.488</v>
      </c>
      <c r="H1473" s="59">
        <f t="shared" si="52"/>
        <v>0</v>
      </c>
      <c r="I1473" s="60"/>
    </row>
    <row r="1474" spans="1:9" x14ac:dyDescent="0.2">
      <c r="A1474" s="73">
        <v>159</v>
      </c>
      <c r="B1474" s="61">
        <f>Obv!C18</f>
        <v>7</v>
      </c>
      <c r="C1474" s="61">
        <f>Obv!D18</f>
        <v>390</v>
      </c>
      <c r="D1474" s="61">
        <v>0</v>
      </c>
      <c r="E1474" s="61">
        <v>0</v>
      </c>
      <c r="F1474" s="61">
        <v>0</v>
      </c>
      <c r="G1474" s="59">
        <f t="shared" si="51"/>
        <v>2.73</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2703</v>
      </c>
      <c r="D1478" s="61">
        <v>0</v>
      </c>
      <c r="E1478" s="61">
        <v>0</v>
      </c>
      <c r="F1478" s="61">
        <v>0</v>
      </c>
      <c r="G1478" s="59">
        <f t="shared" si="51"/>
        <v>29.732999999999997</v>
      </c>
      <c r="H1478" s="59">
        <f t="shared" si="52"/>
        <v>0</v>
      </c>
      <c r="I1478" s="60"/>
    </row>
    <row r="1479" spans="1:9" x14ac:dyDescent="0.2">
      <c r="A1479" s="73">
        <v>159</v>
      </c>
      <c r="B1479" s="61">
        <f>Obv!C23</f>
        <v>12</v>
      </c>
      <c r="C1479" s="61">
        <f>Obv!D23</f>
        <v>128310</v>
      </c>
      <c r="D1479" s="61">
        <v>0</v>
      </c>
      <c r="E1479" s="61">
        <v>0</v>
      </c>
      <c r="F1479" s="61">
        <v>0</v>
      </c>
      <c r="G1479" s="59">
        <f t="shared" si="51"/>
        <v>1539.72</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55252</v>
      </c>
      <c r="D1486" s="61">
        <v>0</v>
      </c>
      <c r="E1486" s="61">
        <v>0</v>
      </c>
      <c r="F1486" s="61">
        <v>0</v>
      </c>
      <c r="G1486" s="59">
        <f t="shared" si="51"/>
        <v>1049.788</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45252</v>
      </c>
      <c r="D1488" s="61">
        <v>0</v>
      </c>
      <c r="E1488" s="61">
        <v>0</v>
      </c>
      <c r="F1488" s="61">
        <v>0</v>
      </c>
      <c r="G1488" s="59">
        <f t="shared" si="51"/>
        <v>950.29200000000003</v>
      </c>
      <c r="H1488" s="59">
        <f t="shared" si="52"/>
        <v>0</v>
      </c>
      <c r="I1488" s="60"/>
    </row>
    <row r="1489" spans="1:9" x14ac:dyDescent="0.2">
      <c r="A1489" s="73">
        <v>159</v>
      </c>
      <c r="B1489" s="61">
        <f>Obv!C33</f>
        <v>22</v>
      </c>
      <c r="C1489" s="61">
        <f>Obv!D33</f>
        <v>0</v>
      </c>
      <c r="D1489" s="61">
        <v>0</v>
      </c>
      <c r="E1489" s="61">
        <v>0</v>
      </c>
      <c r="F1489" s="61">
        <v>0</v>
      </c>
      <c r="G1489" s="59">
        <f t="shared" si="51"/>
        <v>0</v>
      </c>
      <c r="H1489" s="59">
        <f t="shared" si="52"/>
        <v>0</v>
      </c>
      <c r="I1489" s="60"/>
    </row>
    <row r="1490" spans="1:9" x14ac:dyDescent="0.2">
      <c r="A1490" s="73">
        <v>159</v>
      </c>
      <c r="B1490" s="61">
        <f>Obv!C34</f>
        <v>23</v>
      </c>
      <c r="C1490" s="61">
        <f>Obv!D34</f>
        <v>44779</v>
      </c>
      <c r="D1490" s="61">
        <v>0</v>
      </c>
      <c r="E1490" s="61">
        <v>0</v>
      </c>
      <c r="F1490" s="61">
        <v>0</v>
      </c>
      <c r="G1490" s="59">
        <f t="shared" si="51"/>
        <v>1029.9169999999999</v>
      </c>
      <c r="H1490" s="59">
        <f t="shared" si="52"/>
        <v>0</v>
      </c>
      <c r="I1490" s="60"/>
    </row>
    <row r="1491" spans="1:9" x14ac:dyDescent="0.2">
      <c r="A1491" s="73">
        <v>159</v>
      </c>
      <c r="B1491" s="61">
        <f>Obv!C35</f>
        <v>24</v>
      </c>
      <c r="C1491" s="61">
        <f>Obv!D35</f>
        <v>473</v>
      </c>
      <c r="D1491" s="61">
        <v>0</v>
      </c>
      <c r="E1491" s="61">
        <v>0</v>
      </c>
      <c r="F1491" s="61">
        <v>0</v>
      </c>
      <c r="G1491" s="59">
        <f t="shared" si="51"/>
        <v>11.352</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0</v>
      </c>
      <c r="D1495" s="61">
        <v>0</v>
      </c>
      <c r="E1495" s="61">
        <v>0</v>
      </c>
      <c r="F1495" s="61">
        <v>0</v>
      </c>
      <c r="G1495" s="59">
        <f t="shared" si="51"/>
        <v>0</v>
      </c>
      <c r="H1495" s="59">
        <f t="shared" si="52"/>
        <v>0</v>
      </c>
      <c r="I1495" s="60"/>
    </row>
    <row r="1496" spans="1:9" x14ac:dyDescent="0.2">
      <c r="A1496" s="73">
        <v>159</v>
      </c>
      <c r="B1496" s="61">
        <f>Obv!C40</f>
        <v>29</v>
      </c>
      <c r="C1496" s="61">
        <f>Obv!D40</f>
        <v>10000</v>
      </c>
      <c r="D1496" s="61">
        <v>0</v>
      </c>
      <c r="E1496" s="61">
        <v>0</v>
      </c>
      <c r="F1496" s="61">
        <v>0</v>
      </c>
      <c r="G1496" s="59">
        <f t="shared" si="51"/>
        <v>290</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193651</v>
      </c>
      <c r="D1503" s="61">
        <v>0</v>
      </c>
      <c r="E1503" s="61">
        <v>0</v>
      </c>
      <c r="F1503" s="61">
        <v>0</v>
      </c>
      <c r="G1503" s="59">
        <f t="shared" si="53"/>
        <v>6971.4359999999997</v>
      </c>
      <c r="H1503" s="59">
        <f t="shared" si="54"/>
        <v>0</v>
      </c>
      <c r="I1503" s="60"/>
    </row>
    <row r="1504" spans="1:9" x14ac:dyDescent="0.2">
      <c r="A1504" s="73">
        <v>159</v>
      </c>
      <c r="B1504" s="61">
        <f>Obv!C48</f>
        <v>37</v>
      </c>
      <c r="C1504" s="61">
        <f>Obv!D48</f>
        <v>193651</v>
      </c>
      <c r="D1504" s="61">
        <v>0</v>
      </c>
      <c r="E1504" s="61">
        <v>0</v>
      </c>
      <c r="F1504" s="61">
        <v>0</v>
      </c>
      <c r="G1504" s="59">
        <f t="shared" si="53"/>
        <v>7165.0869999999995</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65341</v>
      </c>
      <c r="D1510" s="61">
        <v>0</v>
      </c>
      <c r="E1510" s="61">
        <v>0</v>
      </c>
      <c r="F1510" s="61">
        <v>0</v>
      </c>
      <c r="G1510" s="59">
        <f t="shared" si="53"/>
        <v>2809.6629999999996</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62248</v>
      </c>
      <c r="D1516" s="61">
        <v>0</v>
      </c>
      <c r="E1516" s="61">
        <v>0</v>
      </c>
      <c r="F1516" s="61">
        <v>0</v>
      </c>
      <c r="G1516" s="59">
        <f t="shared" si="53"/>
        <v>3050.152</v>
      </c>
      <c r="H1516" s="59">
        <f t="shared" si="54"/>
        <v>0</v>
      </c>
      <c r="I1516" s="60"/>
    </row>
    <row r="1517" spans="1:9" x14ac:dyDescent="0.2">
      <c r="A1517" s="73">
        <v>159</v>
      </c>
      <c r="B1517" s="61">
        <f>Obv!C61</f>
        <v>50</v>
      </c>
      <c r="C1517" s="61">
        <f>Obv!D61</f>
        <v>62248</v>
      </c>
      <c r="D1517" s="61">
        <v>0</v>
      </c>
      <c r="E1517" s="61">
        <v>0</v>
      </c>
      <c r="F1517" s="61">
        <v>0</v>
      </c>
      <c r="G1517" s="59">
        <f t="shared" si="53"/>
        <v>3112.4</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390</v>
      </c>
      <c r="D1521" s="61">
        <v>0</v>
      </c>
      <c r="E1521" s="61">
        <v>0</v>
      </c>
      <c r="F1521" s="61">
        <v>0</v>
      </c>
      <c r="G1521" s="59">
        <f t="shared" si="53"/>
        <v>21.06</v>
      </c>
      <c r="H1521" s="59">
        <f t="shared" si="54"/>
        <v>0</v>
      </c>
      <c r="I1521" s="60"/>
    </row>
    <row r="1522" spans="1:9" x14ac:dyDescent="0.2">
      <c r="A1522" s="73">
        <v>159</v>
      </c>
      <c r="B1522" s="61">
        <f>Obv!C66</f>
        <v>55</v>
      </c>
      <c r="C1522" s="61">
        <f>Obv!D66</f>
        <v>390</v>
      </c>
      <c r="D1522" s="61">
        <v>0</v>
      </c>
      <c r="E1522" s="61">
        <v>0</v>
      </c>
      <c r="F1522" s="61">
        <v>0</v>
      </c>
      <c r="G1522" s="59">
        <f t="shared" si="53"/>
        <v>21.45</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2703</v>
      </c>
      <c r="D1541" s="61">
        <v>0</v>
      </c>
      <c r="E1541" s="61">
        <v>0</v>
      </c>
      <c r="F1541" s="61">
        <v>0</v>
      </c>
      <c r="G1541" s="59">
        <f t="shared" si="55"/>
        <v>200.02199999999999</v>
      </c>
      <c r="H1541" s="59">
        <f t="shared" si="56"/>
        <v>0</v>
      </c>
      <c r="I1541" s="60"/>
    </row>
    <row r="1542" spans="1:9" x14ac:dyDescent="0.2">
      <c r="A1542" s="73">
        <v>159</v>
      </c>
      <c r="B1542" s="61">
        <f>Obv!C86</f>
        <v>75</v>
      </c>
      <c r="C1542" s="61">
        <f>Obv!D86</f>
        <v>2703</v>
      </c>
      <c r="D1542" s="61">
        <v>0</v>
      </c>
      <c r="E1542" s="61">
        <v>0</v>
      </c>
      <c r="F1542" s="61">
        <v>0</v>
      </c>
      <c r="G1542" s="59">
        <f t="shared" si="55"/>
        <v>202.72499999999999</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128310</v>
      </c>
      <c r="D1546" s="61">
        <v>0</v>
      </c>
      <c r="E1546" s="61">
        <v>0</v>
      </c>
      <c r="F1546" s="61">
        <v>0</v>
      </c>
      <c r="G1546" s="59">
        <f t="shared" si="55"/>
        <v>10136.49</v>
      </c>
      <c r="H1546" s="59">
        <f t="shared" si="56"/>
        <v>0</v>
      </c>
      <c r="I1546" s="60"/>
    </row>
    <row r="1547" spans="1:9" x14ac:dyDescent="0.2">
      <c r="A1547" s="73">
        <v>159</v>
      </c>
      <c r="B1547" s="61">
        <f>Obv!C91</f>
        <v>80</v>
      </c>
      <c r="C1547" s="61">
        <f>Obv!D91</f>
        <v>128310</v>
      </c>
      <c r="D1547" s="61">
        <v>0</v>
      </c>
      <c r="E1547" s="61">
        <v>0</v>
      </c>
      <c r="F1547" s="61">
        <v>0</v>
      </c>
      <c r="G1547" s="59">
        <f t="shared" si="55"/>
        <v>10264.800000000001</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0</v>
      </c>
      <c r="D1557" s="61">
        <v>0</v>
      </c>
      <c r="E1557" s="61">
        <v>0</v>
      </c>
      <c r="F1557" s="61">
        <v>0</v>
      </c>
      <c r="G1557" s="59">
        <f t="shared" si="55"/>
        <v>0</v>
      </c>
      <c r="H1557" s="59">
        <f t="shared" si="56"/>
        <v>0</v>
      </c>
      <c r="I1557" s="60"/>
    </row>
    <row r="1558" spans="1:9" x14ac:dyDescent="0.2">
      <c r="A1558" s="73">
        <v>159</v>
      </c>
      <c r="B1558" s="61">
        <f>Obv!C102</f>
        <v>91</v>
      </c>
      <c r="C1558" s="61">
        <f>Obv!D102</f>
        <v>0</v>
      </c>
      <c r="D1558" s="61">
        <v>0</v>
      </c>
      <c r="E1558" s="61">
        <v>0</v>
      </c>
      <c r="F1558" s="61">
        <v>0</v>
      </c>
      <c r="G1558" s="59">
        <f t="shared" si="55"/>
        <v>0</v>
      </c>
      <c r="H1558" s="59">
        <f t="shared" si="56"/>
        <v>0</v>
      </c>
      <c r="I1558" s="60"/>
    </row>
    <row r="1559" spans="1:9" x14ac:dyDescent="0.2">
      <c r="A1559" s="73">
        <v>159</v>
      </c>
      <c r="B1559" s="61">
        <f>Obv!C103</f>
        <v>92</v>
      </c>
      <c r="C1559" s="61">
        <f>Obv!D103</f>
        <v>0</v>
      </c>
      <c r="D1559" s="61">
        <v>0</v>
      </c>
      <c r="E1559" s="61">
        <v>0</v>
      </c>
      <c r="F1559" s="61">
        <v>0</v>
      </c>
      <c r="G1559" s="59">
        <f t="shared" si="55"/>
        <v>0</v>
      </c>
      <c r="H1559" s="59">
        <f t="shared" si="56"/>
        <v>0</v>
      </c>
      <c r="I1559" s="60"/>
    </row>
    <row r="1560" spans="1:9" x14ac:dyDescent="0.2">
      <c r="A1560" s="73">
        <v>159</v>
      </c>
      <c r="B1560" s="61">
        <f>Obv!C104</f>
        <v>93</v>
      </c>
      <c r="C1560" s="61">
        <f>Obv!D104</f>
        <v>0</v>
      </c>
      <c r="D1560" s="61">
        <v>0</v>
      </c>
      <c r="E1560" s="61">
        <v>0</v>
      </c>
      <c r="F1560" s="61">
        <v>0</v>
      </c>
      <c r="G1560" s="59">
        <f t="shared" si="55"/>
        <v>0</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94" t="s">
        <v>3313</v>
      </c>
      <c r="B1" s="494"/>
      <c r="C1" s="494"/>
      <c r="D1" s="494"/>
      <c r="E1" s="494"/>
      <c r="F1" s="494"/>
      <c r="G1" s="494"/>
      <c r="H1" s="494"/>
    </row>
    <row r="2" spans="1:8" ht="45" customHeight="1" x14ac:dyDescent="0.2">
      <c r="A2" s="473" t="s">
        <v>3436</v>
      </c>
      <c r="B2" s="474"/>
      <c r="C2" s="474"/>
      <c r="D2" s="474"/>
      <c r="E2" s="474"/>
      <c r="F2" s="474"/>
      <c r="G2" s="474"/>
      <c r="H2" s="475"/>
    </row>
    <row r="3" spans="1:8" ht="24" customHeight="1" x14ac:dyDescent="0.2">
      <c r="A3" s="185" t="s">
        <v>3434</v>
      </c>
      <c r="B3" s="484" t="s">
        <v>3435</v>
      </c>
      <c r="C3" s="485"/>
      <c r="D3" s="485"/>
      <c r="E3" s="485"/>
      <c r="F3" s="485"/>
      <c r="G3" s="485"/>
      <c r="H3" s="486"/>
    </row>
    <row r="4" spans="1:8" ht="15" customHeight="1" x14ac:dyDescent="0.2">
      <c r="A4" s="186">
        <v>11</v>
      </c>
      <c r="B4" s="500" t="s">
        <v>1428</v>
      </c>
      <c r="C4" s="501"/>
      <c r="D4" s="501"/>
      <c r="E4" s="501"/>
      <c r="F4" s="501"/>
      <c r="G4" s="501"/>
      <c r="H4" s="502"/>
    </row>
    <row r="5" spans="1:8" ht="15" customHeight="1" x14ac:dyDescent="0.2">
      <c r="A5" s="187">
        <v>12</v>
      </c>
      <c r="B5" s="478" t="s">
        <v>1429</v>
      </c>
      <c r="C5" s="479"/>
      <c r="D5" s="479"/>
      <c r="E5" s="479"/>
      <c r="F5" s="479"/>
      <c r="G5" s="479"/>
      <c r="H5" s="480"/>
    </row>
    <row r="6" spans="1:8" ht="15" customHeight="1" x14ac:dyDescent="0.2">
      <c r="A6" s="187">
        <v>21</v>
      </c>
      <c r="B6" s="478" t="s">
        <v>1430</v>
      </c>
      <c r="C6" s="479"/>
      <c r="D6" s="479"/>
      <c r="E6" s="479"/>
      <c r="F6" s="479"/>
      <c r="G6" s="479"/>
      <c r="H6" s="480"/>
    </row>
    <row r="7" spans="1:8" ht="15" customHeight="1" x14ac:dyDescent="0.2">
      <c r="A7" s="187">
        <v>22</v>
      </c>
      <c r="B7" s="478" t="s">
        <v>1431</v>
      </c>
      <c r="C7" s="479"/>
      <c r="D7" s="479"/>
      <c r="E7" s="479"/>
      <c r="F7" s="479"/>
      <c r="G7" s="479"/>
      <c r="H7" s="480"/>
    </row>
    <row r="8" spans="1:8" ht="15" customHeight="1" x14ac:dyDescent="0.2">
      <c r="A8" s="187">
        <v>23</v>
      </c>
      <c r="B8" s="478" t="s">
        <v>3433</v>
      </c>
      <c r="C8" s="479"/>
      <c r="D8" s="479"/>
      <c r="E8" s="479"/>
      <c r="F8" s="479"/>
      <c r="G8" s="479"/>
      <c r="H8" s="480"/>
    </row>
    <row r="9" spans="1:8" ht="27.75" customHeight="1" x14ac:dyDescent="0.2">
      <c r="A9" s="187">
        <v>31</v>
      </c>
      <c r="B9" s="478" t="s">
        <v>3031</v>
      </c>
      <c r="C9" s="479"/>
      <c r="D9" s="479"/>
      <c r="E9" s="479"/>
      <c r="F9" s="479"/>
      <c r="G9" s="479"/>
      <c r="H9" s="480"/>
    </row>
    <row r="10" spans="1:8" ht="15" customHeight="1" x14ac:dyDescent="0.2">
      <c r="A10" s="187">
        <v>41</v>
      </c>
      <c r="B10" s="478" t="s">
        <v>1681</v>
      </c>
      <c r="C10" s="479"/>
      <c r="D10" s="479"/>
      <c r="E10" s="479"/>
      <c r="F10" s="479"/>
      <c r="G10" s="479"/>
      <c r="H10" s="480"/>
    </row>
    <row r="11" spans="1:8" ht="15" customHeight="1" x14ac:dyDescent="0.2">
      <c r="A11" s="188">
        <v>42</v>
      </c>
      <c r="B11" s="481" t="s">
        <v>1682</v>
      </c>
      <c r="C11" s="482"/>
      <c r="D11" s="482"/>
      <c r="E11" s="482"/>
      <c r="F11" s="482"/>
      <c r="G11" s="482"/>
      <c r="H11" s="483"/>
    </row>
    <row r="12" spans="1:8" ht="5.0999999999999996" customHeight="1" x14ac:dyDescent="0.2">
      <c r="A12" s="189"/>
      <c r="B12" s="190"/>
      <c r="C12" s="191"/>
      <c r="D12" s="191"/>
      <c r="E12" s="191"/>
      <c r="F12" s="191"/>
      <c r="G12" s="191"/>
      <c r="H12" s="191"/>
    </row>
    <row r="13" spans="1:8" s="192" customFormat="1" ht="38.25" customHeight="1" x14ac:dyDescent="0.2">
      <c r="A13" s="476" t="s">
        <v>1599</v>
      </c>
      <c r="B13" s="476"/>
      <c r="C13" s="476"/>
      <c r="D13" s="476"/>
      <c r="E13" s="476"/>
      <c r="F13" s="476"/>
      <c r="G13" s="476"/>
      <c r="H13" s="477"/>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95" t="s">
        <v>1234</v>
      </c>
      <c r="B202" s="496"/>
      <c r="C202" s="497" t="s">
        <v>3313</v>
      </c>
      <c r="D202" s="498"/>
      <c r="E202" s="499"/>
      <c r="F202" s="497" t="s">
        <v>3917</v>
      </c>
      <c r="G202" s="498"/>
      <c r="H202" s="499"/>
    </row>
    <row r="203" spans="1:8" ht="15" customHeight="1" x14ac:dyDescent="0.2">
      <c r="A203" s="207" t="s">
        <v>3554</v>
      </c>
      <c r="B203" s="471" t="s">
        <v>17</v>
      </c>
      <c r="C203" s="472"/>
      <c r="D203" s="472"/>
      <c r="E203" s="472"/>
      <c r="F203" s="472"/>
      <c r="G203" s="472"/>
      <c r="H203" s="472"/>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95" t="s">
        <v>3683</v>
      </c>
      <c r="B253" s="496"/>
      <c r="C253" s="497" t="s">
        <v>3313</v>
      </c>
      <c r="D253" s="498"/>
      <c r="E253" s="499"/>
      <c r="F253" s="497" t="s">
        <v>3917</v>
      </c>
      <c r="G253" s="498"/>
      <c r="H253" s="499"/>
    </row>
    <row r="254" spans="1:8" ht="15" customHeight="1" x14ac:dyDescent="0.2">
      <c r="A254" s="226" t="s">
        <v>1859</v>
      </c>
      <c r="B254" s="489" t="s">
        <v>3682</v>
      </c>
      <c r="C254" s="490"/>
      <c r="D254" s="490"/>
      <c r="E254" s="490"/>
      <c r="F254" s="490"/>
      <c r="G254" s="490"/>
      <c r="H254" s="491"/>
    </row>
    <row r="255" spans="1:8" ht="15" customHeight="1" x14ac:dyDescent="0.2">
      <c r="A255" s="227">
        <v>111</v>
      </c>
      <c r="B255" s="492" t="s">
        <v>2894</v>
      </c>
      <c r="C255" s="492"/>
      <c r="D255" s="492"/>
      <c r="E255" s="492"/>
      <c r="F255" s="492"/>
      <c r="G255" s="492"/>
      <c r="H255" s="493"/>
    </row>
    <row r="256" spans="1:8" ht="15" customHeight="1" x14ac:dyDescent="0.2">
      <c r="A256" s="228">
        <v>112</v>
      </c>
      <c r="B256" s="487" t="s">
        <v>2895</v>
      </c>
      <c r="C256" s="487"/>
      <c r="D256" s="487"/>
      <c r="E256" s="487"/>
      <c r="F256" s="487"/>
      <c r="G256" s="487"/>
      <c r="H256" s="488"/>
    </row>
    <row r="257" spans="1:8" ht="15" customHeight="1" x14ac:dyDescent="0.2">
      <c r="A257" s="228">
        <v>113</v>
      </c>
      <c r="B257" s="487" t="s">
        <v>2896</v>
      </c>
      <c r="C257" s="487"/>
      <c r="D257" s="487"/>
      <c r="E257" s="487"/>
      <c r="F257" s="487"/>
      <c r="G257" s="487"/>
      <c r="H257" s="488"/>
    </row>
    <row r="258" spans="1:8" ht="15" customHeight="1" x14ac:dyDescent="0.2">
      <c r="A258" s="228">
        <v>114</v>
      </c>
      <c r="B258" s="487" t="s">
        <v>2897</v>
      </c>
      <c r="C258" s="487"/>
      <c r="D258" s="487"/>
      <c r="E258" s="487"/>
      <c r="F258" s="487"/>
      <c r="G258" s="487"/>
      <c r="H258" s="488"/>
    </row>
    <row r="259" spans="1:8" ht="15" customHeight="1" x14ac:dyDescent="0.2">
      <c r="A259" s="228">
        <v>115</v>
      </c>
      <c r="B259" s="487" t="s">
        <v>2898</v>
      </c>
      <c r="C259" s="487"/>
      <c r="D259" s="487"/>
      <c r="E259" s="487"/>
      <c r="F259" s="487"/>
      <c r="G259" s="487"/>
      <c r="H259" s="488"/>
    </row>
    <row r="260" spans="1:8" ht="15" customHeight="1" x14ac:dyDescent="0.2">
      <c r="A260" s="228">
        <v>116</v>
      </c>
      <c r="B260" s="487" t="s">
        <v>2899</v>
      </c>
      <c r="C260" s="487"/>
      <c r="D260" s="487"/>
      <c r="E260" s="487"/>
      <c r="F260" s="487"/>
      <c r="G260" s="487"/>
      <c r="H260" s="488"/>
    </row>
    <row r="261" spans="1:8" ht="15" customHeight="1" x14ac:dyDescent="0.2">
      <c r="A261" s="228">
        <v>119</v>
      </c>
      <c r="B261" s="487" t="s">
        <v>937</v>
      </c>
      <c r="C261" s="487"/>
      <c r="D261" s="487"/>
      <c r="E261" s="487"/>
      <c r="F261" s="487"/>
      <c r="G261" s="487"/>
      <c r="H261" s="488"/>
    </row>
    <row r="262" spans="1:8" ht="15" customHeight="1" x14ac:dyDescent="0.2">
      <c r="A262" s="228">
        <v>121</v>
      </c>
      <c r="B262" s="487" t="s">
        <v>1467</v>
      </c>
      <c r="C262" s="487"/>
      <c r="D262" s="487"/>
      <c r="E262" s="487"/>
      <c r="F262" s="487"/>
      <c r="G262" s="487"/>
      <c r="H262" s="488"/>
    </row>
    <row r="263" spans="1:8" ht="15" customHeight="1" x14ac:dyDescent="0.2">
      <c r="A263" s="228">
        <v>122</v>
      </c>
      <c r="B263" s="487" t="s">
        <v>688</v>
      </c>
      <c r="C263" s="487"/>
      <c r="D263" s="487"/>
      <c r="E263" s="487"/>
      <c r="F263" s="487"/>
      <c r="G263" s="487"/>
      <c r="H263" s="488"/>
    </row>
    <row r="264" spans="1:8" ht="15" customHeight="1" x14ac:dyDescent="0.2">
      <c r="A264" s="228">
        <v>123</v>
      </c>
      <c r="B264" s="487" t="s">
        <v>689</v>
      </c>
      <c r="C264" s="487"/>
      <c r="D264" s="487"/>
      <c r="E264" s="487"/>
      <c r="F264" s="487"/>
      <c r="G264" s="487"/>
      <c r="H264" s="488"/>
    </row>
    <row r="265" spans="1:8" ht="15" customHeight="1" x14ac:dyDescent="0.2">
      <c r="A265" s="228">
        <v>124</v>
      </c>
      <c r="B265" s="487" t="s">
        <v>690</v>
      </c>
      <c r="C265" s="487"/>
      <c r="D265" s="487"/>
      <c r="E265" s="487"/>
      <c r="F265" s="487"/>
      <c r="G265" s="487"/>
      <c r="H265" s="488"/>
    </row>
    <row r="266" spans="1:8" ht="15" customHeight="1" x14ac:dyDescent="0.2">
      <c r="A266" s="228">
        <v>125</v>
      </c>
      <c r="B266" s="487" t="s">
        <v>691</v>
      </c>
      <c r="C266" s="487"/>
      <c r="D266" s="487"/>
      <c r="E266" s="487"/>
      <c r="F266" s="487"/>
      <c r="G266" s="487"/>
      <c r="H266" s="488"/>
    </row>
    <row r="267" spans="1:8" ht="15" customHeight="1" x14ac:dyDescent="0.2">
      <c r="A267" s="228">
        <v>126</v>
      </c>
      <c r="B267" s="487" t="s">
        <v>2734</v>
      </c>
      <c r="C267" s="487"/>
      <c r="D267" s="487"/>
      <c r="E267" s="487"/>
      <c r="F267" s="487"/>
      <c r="G267" s="487"/>
      <c r="H267" s="488"/>
    </row>
    <row r="268" spans="1:8" ht="15" customHeight="1" x14ac:dyDescent="0.2">
      <c r="A268" s="228">
        <v>127</v>
      </c>
      <c r="B268" s="487" t="s">
        <v>2735</v>
      </c>
      <c r="C268" s="487"/>
      <c r="D268" s="487"/>
      <c r="E268" s="487"/>
      <c r="F268" s="487"/>
      <c r="G268" s="487"/>
      <c r="H268" s="488"/>
    </row>
    <row r="269" spans="1:8" ht="15" customHeight="1" x14ac:dyDescent="0.2">
      <c r="A269" s="228">
        <v>128</v>
      </c>
      <c r="B269" s="487" t="s">
        <v>2736</v>
      </c>
      <c r="C269" s="487"/>
      <c r="D269" s="487"/>
      <c r="E269" s="487"/>
      <c r="F269" s="487"/>
      <c r="G269" s="487"/>
      <c r="H269" s="488"/>
    </row>
    <row r="270" spans="1:8" ht="15" customHeight="1" x14ac:dyDescent="0.2">
      <c r="A270" s="228">
        <v>129</v>
      </c>
      <c r="B270" s="487" t="s">
        <v>2737</v>
      </c>
      <c r="C270" s="487"/>
      <c r="D270" s="487"/>
      <c r="E270" s="487"/>
      <c r="F270" s="487"/>
      <c r="G270" s="487"/>
      <c r="H270" s="488"/>
    </row>
    <row r="271" spans="1:8" ht="15" customHeight="1" x14ac:dyDescent="0.2">
      <c r="A271" s="228">
        <v>130</v>
      </c>
      <c r="B271" s="487" t="s">
        <v>2738</v>
      </c>
      <c r="C271" s="487"/>
      <c r="D271" s="487"/>
      <c r="E271" s="487"/>
      <c r="F271" s="487"/>
      <c r="G271" s="487"/>
      <c r="H271" s="488"/>
    </row>
    <row r="272" spans="1:8" ht="15" customHeight="1" x14ac:dyDescent="0.2">
      <c r="A272" s="228">
        <v>141</v>
      </c>
      <c r="B272" s="487" t="s">
        <v>2739</v>
      </c>
      <c r="C272" s="487"/>
      <c r="D272" s="487"/>
      <c r="E272" s="487"/>
      <c r="F272" s="487"/>
      <c r="G272" s="487"/>
      <c r="H272" s="488"/>
    </row>
    <row r="273" spans="1:8" ht="15" customHeight="1" x14ac:dyDescent="0.2">
      <c r="A273" s="228">
        <v>142</v>
      </c>
      <c r="B273" s="487" t="s">
        <v>2740</v>
      </c>
      <c r="C273" s="487"/>
      <c r="D273" s="487"/>
      <c r="E273" s="487"/>
      <c r="F273" s="487"/>
      <c r="G273" s="487"/>
      <c r="H273" s="488"/>
    </row>
    <row r="274" spans="1:8" ht="15" customHeight="1" x14ac:dyDescent="0.2">
      <c r="A274" s="228">
        <v>143</v>
      </c>
      <c r="B274" s="487" t="s">
        <v>2203</v>
      </c>
      <c r="C274" s="487"/>
      <c r="D274" s="487"/>
      <c r="E274" s="487"/>
      <c r="F274" s="487"/>
      <c r="G274" s="487"/>
      <c r="H274" s="488"/>
    </row>
    <row r="275" spans="1:8" ht="15" customHeight="1" x14ac:dyDescent="0.2">
      <c r="A275" s="228">
        <v>144</v>
      </c>
      <c r="B275" s="487" t="s">
        <v>3468</v>
      </c>
      <c r="C275" s="487"/>
      <c r="D275" s="487"/>
      <c r="E275" s="487"/>
      <c r="F275" s="487"/>
      <c r="G275" s="487"/>
      <c r="H275" s="488"/>
    </row>
    <row r="276" spans="1:8" ht="15" customHeight="1" x14ac:dyDescent="0.2">
      <c r="A276" s="228">
        <v>145</v>
      </c>
      <c r="B276" s="487" t="s">
        <v>2202</v>
      </c>
      <c r="C276" s="487"/>
      <c r="D276" s="487"/>
      <c r="E276" s="487"/>
      <c r="F276" s="487"/>
      <c r="G276" s="487"/>
      <c r="H276" s="488"/>
    </row>
    <row r="277" spans="1:8" ht="15" customHeight="1" x14ac:dyDescent="0.2">
      <c r="A277" s="228">
        <v>146</v>
      </c>
      <c r="B277" s="487" t="s">
        <v>2204</v>
      </c>
      <c r="C277" s="487"/>
      <c r="D277" s="487"/>
      <c r="E277" s="487"/>
      <c r="F277" s="487"/>
      <c r="G277" s="487"/>
      <c r="H277" s="488"/>
    </row>
    <row r="278" spans="1:8" ht="15" customHeight="1" x14ac:dyDescent="0.2">
      <c r="A278" s="228">
        <v>147</v>
      </c>
      <c r="B278" s="487" t="s">
        <v>2205</v>
      </c>
      <c r="C278" s="487"/>
      <c r="D278" s="487"/>
      <c r="E278" s="487"/>
      <c r="F278" s="487"/>
      <c r="G278" s="487"/>
      <c r="H278" s="488"/>
    </row>
    <row r="279" spans="1:8" ht="15" customHeight="1" x14ac:dyDescent="0.2">
      <c r="A279" s="228">
        <v>149</v>
      </c>
      <c r="B279" s="487" t="s">
        <v>938</v>
      </c>
      <c r="C279" s="487"/>
      <c r="D279" s="487"/>
      <c r="E279" s="487"/>
      <c r="F279" s="487"/>
      <c r="G279" s="487"/>
      <c r="H279" s="488"/>
    </row>
    <row r="280" spans="1:8" ht="15" customHeight="1" x14ac:dyDescent="0.2">
      <c r="A280" s="228">
        <v>150</v>
      </c>
      <c r="B280" s="487" t="s">
        <v>3469</v>
      </c>
      <c r="C280" s="487"/>
      <c r="D280" s="487"/>
      <c r="E280" s="487"/>
      <c r="F280" s="487"/>
      <c r="G280" s="487"/>
      <c r="H280" s="488"/>
    </row>
    <row r="281" spans="1:8" ht="15" customHeight="1" x14ac:dyDescent="0.2">
      <c r="A281" s="228">
        <v>161</v>
      </c>
      <c r="B281" s="487" t="s">
        <v>3470</v>
      </c>
      <c r="C281" s="487"/>
      <c r="D281" s="487"/>
      <c r="E281" s="487"/>
      <c r="F281" s="487"/>
      <c r="G281" s="487"/>
      <c r="H281" s="488"/>
    </row>
    <row r="282" spans="1:8" ht="15" customHeight="1" x14ac:dyDescent="0.2">
      <c r="A282" s="228">
        <v>162</v>
      </c>
      <c r="B282" s="487" t="s">
        <v>890</v>
      </c>
      <c r="C282" s="487"/>
      <c r="D282" s="487"/>
      <c r="E282" s="487"/>
      <c r="F282" s="487"/>
      <c r="G282" s="487"/>
      <c r="H282" s="488"/>
    </row>
    <row r="283" spans="1:8" ht="15" customHeight="1" x14ac:dyDescent="0.2">
      <c r="A283" s="228">
        <v>163</v>
      </c>
      <c r="B283" s="487" t="s">
        <v>1918</v>
      </c>
      <c r="C283" s="487"/>
      <c r="D283" s="487"/>
      <c r="E283" s="487"/>
      <c r="F283" s="487"/>
      <c r="G283" s="487"/>
      <c r="H283" s="488"/>
    </row>
    <row r="284" spans="1:8" ht="15" customHeight="1" x14ac:dyDescent="0.2">
      <c r="A284" s="228">
        <v>164</v>
      </c>
      <c r="B284" s="487" t="s">
        <v>1919</v>
      </c>
      <c r="C284" s="487"/>
      <c r="D284" s="487"/>
      <c r="E284" s="487"/>
      <c r="F284" s="487"/>
      <c r="G284" s="487"/>
      <c r="H284" s="488"/>
    </row>
    <row r="285" spans="1:8" ht="15" customHeight="1" x14ac:dyDescent="0.2">
      <c r="A285" s="228">
        <v>170</v>
      </c>
      <c r="B285" s="487" t="s">
        <v>1920</v>
      </c>
      <c r="C285" s="487"/>
      <c r="D285" s="487"/>
      <c r="E285" s="487"/>
      <c r="F285" s="487"/>
      <c r="G285" s="487"/>
      <c r="H285" s="488"/>
    </row>
    <row r="286" spans="1:8" ht="15" customHeight="1" x14ac:dyDescent="0.2">
      <c r="A286" s="228">
        <v>210</v>
      </c>
      <c r="B286" s="487" t="s">
        <v>3502</v>
      </c>
      <c r="C286" s="487"/>
      <c r="D286" s="487"/>
      <c r="E286" s="487"/>
      <c r="F286" s="487"/>
      <c r="G286" s="487"/>
      <c r="H286" s="488"/>
    </row>
    <row r="287" spans="1:8" ht="15" customHeight="1" x14ac:dyDescent="0.2">
      <c r="A287" s="228">
        <v>220</v>
      </c>
      <c r="B287" s="487" t="s">
        <v>3503</v>
      </c>
      <c r="C287" s="487"/>
      <c r="D287" s="487"/>
      <c r="E287" s="487"/>
      <c r="F287" s="487"/>
      <c r="G287" s="487"/>
      <c r="H287" s="488"/>
    </row>
    <row r="288" spans="1:8" ht="15" customHeight="1" x14ac:dyDescent="0.2">
      <c r="A288" s="228">
        <v>230</v>
      </c>
      <c r="B288" s="487" t="s">
        <v>2855</v>
      </c>
      <c r="C288" s="487"/>
      <c r="D288" s="487"/>
      <c r="E288" s="487"/>
      <c r="F288" s="487"/>
      <c r="G288" s="487"/>
      <c r="H288" s="488"/>
    </row>
    <row r="289" spans="1:8" ht="15" customHeight="1" x14ac:dyDescent="0.2">
      <c r="A289" s="228">
        <v>240</v>
      </c>
      <c r="B289" s="487" t="s">
        <v>2856</v>
      </c>
      <c r="C289" s="487"/>
      <c r="D289" s="487"/>
      <c r="E289" s="487"/>
      <c r="F289" s="487"/>
      <c r="G289" s="487"/>
      <c r="H289" s="488"/>
    </row>
    <row r="290" spans="1:8" ht="15" customHeight="1" x14ac:dyDescent="0.2">
      <c r="A290" s="228">
        <v>311</v>
      </c>
      <c r="B290" s="487" t="s">
        <v>2857</v>
      </c>
      <c r="C290" s="487"/>
      <c r="D290" s="487"/>
      <c r="E290" s="487"/>
      <c r="F290" s="487"/>
      <c r="G290" s="487"/>
      <c r="H290" s="488"/>
    </row>
    <row r="291" spans="1:8" ht="15" customHeight="1" x14ac:dyDescent="0.2">
      <c r="A291" s="228">
        <v>312</v>
      </c>
      <c r="B291" s="487" t="s">
        <v>939</v>
      </c>
      <c r="C291" s="487"/>
      <c r="D291" s="487"/>
      <c r="E291" s="487"/>
      <c r="F291" s="487"/>
      <c r="G291" s="487"/>
      <c r="H291" s="488"/>
    </row>
    <row r="292" spans="1:8" ht="15" customHeight="1" x14ac:dyDescent="0.2">
      <c r="A292" s="228">
        <v>321</v>
      </c>
      <c r="B292" s="487" t="s">
        <v>2858</v>
      </c>
      <c r="C292" s="487"/>
      <c r="D292" s="487"/>
      <c r="E292" s="487"/>
      <c r="F292" s="487"/>
      <c r="G292" s="487"/>
      <c r="H292" s="488"/>
    </row>
    <row r="293" spans="1:8" ht="15" customHeight="1" x14ac:dyDescent="0.2">
      <c r="A293" s="228">
        <v>322</v>
      </c>
      <c r="B293" s="487" t="s">
        <v>2859</v>
      </c>
      <c r="C293" s="487"/>
      <c r="D293" s="487"/>
      <c r="E293" s="487"/>
      <c r="F293" s="487"/>
      <c r="G293" s="487"/>
      <c r="H293" s="488"/>
    </row>
    <row r="294" spans="1:8" ht="15" customHeight="1" x14ac:dyDescent="0.2">
      <c r="A294" s="228">
        <v>510</v>
      </c>
      <c r="B294" s="487" t="s">
        <v>2860</v>
      </c>
      <c r="C294" s="487"/>
      <c r="D294" s="487"/>
      <c r="E294" s="487"/>
      <c r="F294" s="487"/>
      <c r="G294" s="487"/>
      <c r="H294" s="488"/>
    </row>
    <row r="295" spans="1:8" ht="15" customHeight="1" x14ac:dyDescent="0.2">
      <c r="A295" s="228">
        <v>520</v>
      </c>
      <c r="B295" s="487" t="s">
        <v>252</v>
      </c>
      <c r="C295" s="487"/>
      <c r="D295" s="487"/>
      <c r="E295" s="487"/>
      <c r="F295" s="487"/>
      <c r="G295" s="487"/>
      <c r="H295" s="488"/>
    </row>
    <row r="296" spans="1:8" ht="15" customHeight="1" x14ac:dyDescent="0.2">
      <c r="A296" s="228">
        <v>610</v>
      </c>
      <c r="B296" s="487" t="s">
        <v>253</v>
      </c>
      <c r="C296" s="487"/>
      <c r="D296" s="487"/>
      <c r="E296" s="487"/>
      <c r="F296" s="487"/>
      <c r="G296" s="487"/>
      <c r="H296" s="488"/>
    </row>
    <row r="297" spans="1:8" ht="15" customHeight="1" x14ac:dyDescent="0.2">
      <c r="A297" s="228">
        <v>620</v>
      </c>
      <c r="B297" s="487" t="s">
        <v>254</v>
      </c>
      <c r="C297" s="487"/>
      <c r="D297" s="487"/>
      <c r="E297" s="487"/>
      <c r="F297" s="487"/>
      <c r="G297" s="487"/>
      <c r="H297" s="488"/>
    </row>
    <row r="298" spans="1:8" ht="15" customHeight="1" x14ac:dyDescent="0.2">
      <c r="A298" s="228">
        <v>710</v>
      </c>
      <c r="B298" s="487" t="s">
        <v>255</v>
      </c>
      <c r="C298" s="487"/>
      <c r="D298" s="487"/>
      <c r="E298" s="487"/>
      <c r="F298" s="487"/>
      <c r="G298" s="487"/>
      <c r="H298" s="488"/>
    </row>
    <row r="299" spans="1:8" ht="15" customHeight="1" x14ac:dyDescent="0.2">
      <c r="A299" s="228">
        <v>721</v>
      </c>
      <c r="B299" s="487" t="s">
        <v>256</v>
      </c>
      <c r="C299" s="487"/>
      <c r="D299" s="487"/>
      <c r="E299" s="487"/>
      <c r="F299" s="487"/>
      <c r="G299" s="487"/>
      <c r="H299" s="488"/>
    </row>
    <row r="300" spans="1:8" ht="15" customHeight="1" x14ac:dyDescent="0.2">
      <c r="A300" s="228">
        <v>729</v>
      </c>
      <c r="B300" s="487" t="s">
        <v>257</v>
      </c>
      <c r="C300" s="487"/>
      <c r="D300" s="487"/>
      <c r="E300" s="487"/>
      <c r="F300" s="487"/>
      <c r="G300" s="487"/>
      <c r="H300" s="488"/>
    </row>
    <row r="301" spans="1:8" ht="15" customHeight="1" x14ac:dyDescent="0.2">
      <c r="A301" s="228">
        <v>811</v>
      </c>
      <c r="B301" s="487" t="s">
        <v>258</v>
      </c>
      <c r="C301" s="487"/>
      <c r="D301" s="487"/>
      <c r="E301" s="487"/>
      <c r="F301" s="487"/>
      <c r="G301" s="487"/>
      <c r="H301" s="488"/>
    </row>
    <row r="302" spans="1:8" ht="15" customHeight="1" x14ac:dyDescent="0.2">
      <c r="A302" s="228">
        <v>812</v>
      </c>
      <c r="B302" s="487" t="s">
        <v>259</v>
      </c>
      <c r="C302" s="487"/>
      <c r="D302" s="487"/>
      <c r="E302" s="487"/>
      <c r="F302" s="487"/>
      <c r="G302" s="487"/>
      <c r="H302" s="488"/>
    </row>
    <row r="303" spans="1:8" ht="15" customHeight="1" x14ac:dyDescent="0.2">
      <c r="A303" s="228">
        <v>891</v>
      </c>
      <c r="B303" s="487" t="s">
        <v>260</v>
      </c>
      <c r="C303" s="487"/>
      <c r="D303" s="487"/>
      <c r="E303" s="487"/>
      <c r="F303" s="487"/>
      <c r="G303" s="487"/>
      <c r="H303" s="488"/>
    </row>
    <row r="304" spans="1:8" ht="15" customHeight="1" x14ac:dyDescent="0.2">
      <c r="A304" s="228">
        <v>892</v>
      </c>
      <c r="B304" s="487" t="s">
        <v>1360</v>
      </c>
      <c r="C304" s="487"/>
      <c r="D304" s="487"/>
      <c r="E304" s="487"/>
      <c r="F304" s="487"/>
      <c r="G304" s="487"/>
      <c r="H304" s="488"/>
    </row>
    <row r="305" spans="1:8" ht="15" customHeight="1" x14ac:dyDescent="0.2">
      <c r="A305" s="228">
        <v>893</v>
      </c>
      <c r="B305" s="487" t="s">
        <v>1361</v>
      </c>
      <c r="C305" s="487"/>
      <c r="D305" s="487"/>
      <c r="E305" s="487"/>
      <c r="F305" s="487"/>
      <c r="G305" s="487"/>
      <c r="H305" s="488"/>
    </row>
    <row r="306" spans="1:8" ht="15" customHeight="1" x14ac:dyDescent="0.2">
      <c r="A306" s="228">
        <v>899</v>
      </c>
      <c r="B306" s="487" t="s">
        <v>1362</v>
      </c>
      <c r="C306" s="487"/>
      <c r="D306" s="487"/>
      <c r="E306" s="487"/>
      <c r="F306" s="487"/>
      <c r="G306" s="487"/>
      <c r="H306" s="488"/>
    </row>
    <row r="307" spans="1:8" ht="15" customHeight="1" x14ac:dyDescent="0.2">
      <c r="A307" s="228">
        <v>910</v>
      </c>
      <c r="B307" s="487" t="s">
        <v>2611</v>
      </c>
      <c r="C307" s="487"/>
      <c r="D307" s="487"/>
      <c r="E307" s="487"/>
      <c r="F307" s="487"/>
      <c r="G307" s="487"/>
      <c r="H307" s="488"/>
    </row>
    <row r="308" spans="1:8" ht="15" customHeight="1" x14ac:dyDescent="0.2">
      <c r="A308" s="228">
        <v>990</v>
      </c>
      <c r="B308" s="487" t="s">
        <v>2479</v>
      </c>
      <c r="C308" s="487"/>
      <c r="D308" s="487"/>
      <c r="E308" s="487"/>
      <c r="F308" s="487"/>
      <c r="G308" s="487"/>
      <c r="H308" s="488"/>
    </row>
    <row r="309" spans="1:8" ht="15" customHeight="1" x14ac:dyDescent="0.2">
      <c r="A309" s="228">
        <v>1011</v>
      </c>
      <c r="B309" s="487" t="s">
        <v>2480</v>
      </c>
      <c r="C309" s="487"/>
      <c r="D309" s="487"/>
      <c r="E309" s="487"/>
      <c r="F309" s="487"/>
      <c r="G309" s="487"/>
      <c r="H309" s="488"/>
    </row>
    <row r="310" spans="1:8" ht="15" customHeight="1" x14ac:dyDescent="0.2">
      <c r="A310" s="228">
        <v>1012</v>
      </c>
      <c r="B310" s="487" t="s">
        <v>2481</v>
      </c>
      <c r="C310" s="487"/>
      <c r="D310" s="487"/>
      <c r="E310" s="487"/>
      <c r="F310" s="487"/>
      <c r="G310" s="487"/>
      <c r="H310" s="488"/>
    </row>
    <row r="311" spans="1:8" ht="15" customHeight="1" x14ac:dyDescent="0.2">
      <c r="A311" s="228">
        <v>1013</v>
      </c>
      <c r="B311" s="487" t="s">
        <v>940</v>
      </c>
      <c r="C311" s="487"/>
      <c r="D311" s="487"/>
      <c r="E311" s="487"/>
      <c r="F311" s="487"/>
      <c r="G311" s="487"/>
      <c r="H311" s="488"/>
    </row>
    <row r="312" spans="1:8" ht="15" customHeight="1" x14ac:dyDescent="0.2">
      <c r="A312" s="228">
        <v>1020</v>
      </c>
      <c r="B312" s="487" t="s">
        <v>2482</v>
      </c>
      <c r="C312" s="487"/>
      <c r="D312" s="487"/>
      <c r="E312" s="487"/>
      <c r="F312" s="487"/>
      <c r="G312" s="487"/>
      <c r="H312" s="488"/>
    </row>
    <row r="313" spans="1:8" ht="15" customHeight="1" x14ac:dyDescent="0.2">
      <c r="A313" s="228">
        <v>1031</v>
      </c>
      <c r="B313" s="487" t="s">
        <v>941</v>
      </c>
      <c r="C313" s="487"/>
      <c r="D313" s="487"/>
      <c r="E313" s="487"/>
      <c r="F313" s="487"/>
      <c r="G313" s="487"/>
      <c r="H313" s="488"/>
    </row>
    <row r="314" spans="1:8" ht="15" customHeight="1" x14ac:dyDescent="0.2">
      <c r="A314" s="228">
        <v>1032</v>
      </c>
      <c r="B314" s="487" t="s">
        <v>942</v>
      </c>
      <c r="C314" s="487"/>
      <c r="D314" s="487"/>
      <c r="E314" s="487"/>
      <c r="F314" s="487"/>
      <c r="G314" s="487"/>
      <c r="H314" s="488"/>
    </row>
    <row r="315" spans="1:8" ht="15" customHeight="1" x14ac:dyDescent="0.2">
      <c r="A315" s="228">
        <v>1039</v>
      </c>
      <c r="B315" s="487" t="s">
        <v>2483</v>
      </c>
      <c r="C315" s="487"/>
      <c r="D315" s="487"/>
      <c r="E315" s="487"/>
      <c r="F315" s="487"/>
      <c r="G315" s="487"/>
      <c r="H315" s="488"/>
    </row>
    <row r="316" spans="1:8" ht="15" customHeight="1" x14ac:dyDescent="0.2">
      <c r="A316" s="228">
        <v>1041</v>
      </c>
      <c r="B316" s="487" t="s">
        <v>2484</v>
      </c>
      <c r="C316" s="487"/>
      <c r="D316" s="487"/>
      <c r="E316" s="487"/>
      <c r="F316" s="487"/>
      <c r="G316" s="487"/>
      <c r="H316" s="488"/>
    </row>
    <row r="317" spans="1:8" ht="15" customHeight="1" x14ac:dyDescent="0.2">
      <c r="A317" s="228">
        <v>1042</v>
      </c>
      <c r="B317" s="487" t="s">
        <v>56</v>
      </c>
      <c r="C317" s="487"/>
      <c r="D317" s="487"/>
      <c r="E317" s="487"/>
      <c r="F317" s="487"/>
      <c r="G317" s="487"/>
      <c r="H317" s="488"/>
    </row>
    <row r="318" spans="1:8" ht="15" customHeight="1" x14ac:dyDescent="0.2">
      <c r="A318" s="228">
        <v>1051</v>
      </c>
      <c r="B318" s="487" t="s">
        <v>57</v>
      </c>
      <c r="C318" s="487"/>
      <c r="D318" s="487"/>
      <c r="E318" s="487"/>
      <c r="F318" s="487"/>
      <c r="G318" s="487"/>
      <c r="H318" s="488"/>
    </row>
    <row r="319" spans="1:8" ht="15" customHeight="1" x14ac:dyDescent="0.2">
      <c r="A319" s="228">
        <v>1052</v>
      </c>
      <c r="B319" s="487" t="s">
        <v>4250</v>
      </c>
      <c r="C319" s="487"/>
      <c r="D319" s="487"/>
      <c r="E319" s="487"/>
      <c r="F319" s="487"/>
      <c r="G319" s="487"/>
      <c r="H319" s="488"/>
    </row>
    <row r="320" spans="1:8" ht="15" customHeight="1" x14ac:dyDescent="0.2">
      <c r="A320" s="228">
        <v>1061</v>
      </c>
      <c r="B320" s="487" t="s">
        <v>58</v>
      </c>
      <c r="C320" s="487"/>
      <c r="D320" s="487"/>
      <c r="E320" s="487"/>
      <c r="F320" s="487"/>
      <c r="G320" s="487"/>
      <c r="H320" s="488"/>
    </row>
    <row r="321" spans="1:8" ht="15" customHeight="1" x14ac:dyDescent="0.2">
      <c r="A321" s="228">
        <v>1062</v>
      </c>
      <c r="B321" s="487" t="s">
        <v>1594</v>
      </c>
      <c r="C321" s="487"/>
      <c r="D321" s="487"/>
      <c r="E321" s="487"/>
      <c r="F321" s="487"/>
      <c r="G321" s="487"/>
      <c r="H321" s="488"/>
    </row>
    <row r="322" spans="1:8" ht="15" customHeight="1" x14ac:dyDescent="0.2">
      <c r="A322" s="228">
        <v>1071</v>
      </c>
      <c r="B322" s="487" t="s">
        <v>1097</v>
      </c>
      <c r="C322" s="487"/>
      <c r="D322" s="487"/>
      <c r="E322" s="487"/>
      <c r="F322" s="487"/>
      <c r="G322" s="487"/>
      <c r="H322" s="488"/>
    </row>
    <row r="323" spans="1:8" ht="15" customHeight="1" x14ac:dyDescent="0.2">
      <c r="A323" s="228">
        <v>1072</v>
      </c>
      <c r="B323" s="487" t="s">
        <v>1098</v>
      </c>
      <c r="C323" s="487"/>
      <c r="D323" s="487"/>
      <c r="E323" s="487"/>
      <c r="F323" s="487"/>
      <c r="G323" s="487"/>
      <c r="H323" s="488"/>
    </row>
    <row r="324" spans="1:8" ht="15" customHeight="1" x14ac:dyDescent="0.2">
      <c r="A324" s="228">
        <v>1073</v>
      </c>
      <c r="B324" s="487" t="s">
        <v>1626</v>
      </c>
      <c r="C324" s="487"/>
      <c r="D324" s="487"/>
      <c r="E324" s="487"/>
      <c r="F324" s="487"/>
      <c r="G324" s="487"/>
      <c r="H324" s="488"/>
    </row>
    <row r="325" spans="1:8" ht="15" customHeight="1" x14ac:dyDescent="0.2">
      <c r="A325" s="228">
        <v>1081</v>
      </c>
      <c r="B325" s="487" t="s">
        <v>1595</v>
      </c>
      <c r="C325" s="487"/>
      <c r="D325" s="487"/>
      <c r="E325" s="487"/>
      <c r="F325" s="487"/>
      <c r="G325" s="487"/>
      <c r="H325" s="488"/>
    </row>
    <row r="326" spans="1:8" ht="15" customHeight="1" x14ac:dyDescent="0.2">
      <c r="A326" s="228">
        <v>1082</v>
      </c>
      <c r="B326" s="487" t="s">
        <v>1728</v>
      </c>
      <c r="C326" s="487"/>
      <c r="D326" s="487"/>
      <c r="E326" s="487"/>
      <c r="F326" s="487"/>
      <c r="G326" s="487"/>
      <c r="H326" s="488"/>
    </row>
    <row r="327" spans="1:8" ht="15" customHeight="1" x14ac:dyDescent="0.2">
      <c r="A327" s="228">
        <v>1083</v>
      </c>
      <c r="B327" s="487" t="s">
        <v>1596</v>
      </c>
      <c r="C327" s="487"/>
      <c r="D327" s="487"/>
      <c r="E327" s="487"/>
      <c r="F327" s="487"/>
      <c r="G327" s="487"/>
      <c r="H327" s="488"/>
    </row>
    <row r="328" spans="1:8" ht="15" customHeight="1" x14ac:dyDescent="0.2">
      <c r="A328" s="228">
        <v>1084</v>
      </c>
      <c r="B328" s="487" t="s">
        <v>1729</v>
      </c>
      <c r="C328" s="487"/>
      <c r="D328" s="487"/>
      <c r="E328" s="487"/>
      <c r="F328" s="487"/>
      <c r="G328" s="487"/>
      <c r="H328" s="488"/>
    </row>
    <row r="329" spans="1:8" ht="15" customHeight="1" x14ac:dyDescent="0.2">
      <c r="A329" s="228">
        <v>1085</v>
      </c>
      <c r="B329" s="487" t="s">
        <v>405</v>
      </c>
      <c r="C329" s="487"/>
      <c r="D329" s="487"/>
      <c r="E329" s="487"/>
      <c r="F329" s="487"/>
      <c r="G329" s="487"/>
      <c r="H329" s="488"/>
    </row>
    <row r="330" spans="1:8" ht="15" customHeight="1" x14ac:dyDescent="0.2">
      <c r="A330" s="228">
        <v>1086</v>
      </c>
      <c r="B330" s="487" t="s">
        <v>406</v>
      </c>
      <c r="C330" s="487"/>
      <c r="D330" s="487"/>
      <c r="E330" s="487"/>
      <c r="F330" s="487"/>
      <c r="G330" s="487"/>
      <c r="H330" s="488"/>
    </row>
    <row r="331" spans="1:8" ht="15" customHeight="1" x14ac:dyDescent="0.2">
      <c r="A331" s="228">
        <v>1089</v>
      </c>
      <c r="B331" s="487" t="s">
        <v>407</v>
      </c>
      <c r="C331" s="487"/>
      <c r="D331" s="487"/>
      <c r="E331" s="487"/>
      <c r="F331" s="487"/>
      <c r="G331" s="487"/>
      <c r="H331" s="488"/>
    </row>
    <row r="332" spans="1:8" ht="15" customHeight="1" x14ac:dyDescent="0.2">
      <c r="A332" s="228">
        <v>1091</v>
      </c>
      <c r="B332" s="487" t="s">
        <v>1829</v>
      </c>
      <c r="C332" s="487"/>
      <c r="D332" s="487"/>
      <c r="E332" s="487"/>
      <c r="F332" s="487"/>
      <c r="G332" s="487"/>
      <c r="H332" s="488"/>
    </row>
    <row r="333" spans="1:8" ht="15" customHeight="1" x14ac:dyDescent="0.2">
      <c r="A333" s="228">
        <v>1092</v>
      </c>
      <c r="B333" s="487" t="s">
        <v>4036</v>
      </c>
      <c r="C333" s="487"/>
      <c r="D333" s="487"/>
      <c r="E333" s="487"/>
      <c r="F333" s="487"/>
      <c r="G333" s="487"/>
      <c r="H333" s="488"/>
    </row>
    <row r="334" spans="1:8" ht="15" customHeight="1" x14ac:dyDescent="0.2">
      <c r="A334" s="228">
        <v>1101</v>
      </c>
      <c r="B334" s="487" t="s">
        <v>1979</v>
      </c>
      <c r="C334" s="487"/>
      <c r="D334" s="487"/>
      <c r="E334" s="487"/>
      <c r="F334" s="487"/>
      <c r="G334" s="487"/>
      <c r="H334" s="488"/>
    </row>
    <row r="335" spans="1:8" ht="15" customHeight="1" x14ac:dyDescent="0.2">
      <c r="A335" s="228">
        <v>1102</v>
      </c>
      <c r="B335" s="487" t="s">
        <v>1146</v>
      </c>
      <c r="C335" s="487"/>
      <c r="D335" s="487"/>
      <c r="E335" s="487"/>
      <c r="F335" s="487"/>
      <c r="G335" s="487"/>
      <c r="H335" s="488"/>
    </row>
    <row r="336" spans="1:8" ht="15" customHeight="1" x14ac:dyDescent="0.2">
      <c r="A336" s="228">
        <v>1103</v>
      </c>
      <c r="B336" s="487" t="s">
        <v>1147</v>
      </c>
      <c r="C336" s="487"/>
      <c r="D336" s="487"/>
      <c r="E336" s="487"/>
      <c r="F336" s="487"/>
      <c r="G336" s="487"/>
      <c r="H336" s="488"/>
    </row>
    <row r="337" spans="1:8" ht="15" customHeight="1" x14ac:dyDescent="0.2">
      <c r="A337" s="228">
        <v>1104</v>
      </c>
      <c r="B337" s="487" t="s">
        <v>94</v>
      </c>
      <c r="C337" s="487"/>
      <c r="D337" s="487"/>
      <c r="E337" s="487"/>
      <c r="F337" s="487"/>
      <c r="G337" s="487"/>
      <c r="H337" s="488"/>
    </row>
    <row r="338" spans="1:8" ht="15" customHeight="1" x14ac:dyDescent="0.2">
      <c r="A338" s="228">
        <v>1105</v>
      </c>
      <c r="B338" s="487" t="s">
        <v>994</v>
      </c>
      <c r="C338" s="487"/>
      <c r="D338" s="487"/>
      <c r="E338" s="487"/>
      <c r="F338" s="487"/>
      <c r="G338" s="487"/>
      <c r="H338" s="488"/>
    </row>
    <row r="339" spans="1:8" ht="15" customHeight="1" x14ac:dyDescent="0.2">
      <c r="A339" s="228">
        <v>1106</v>
      </c>
      <c r="B339" s="487" t="s">
        <v>995</v>
      </c>
      <c r="C339" s="487"/>
      <c r="D339" s="487"/>
      <c r="E339" s="487"/>
      <c r="F339" s="487"/>
      <c r="G339" s="487"/>
      <c r="H339" s="488"/>
    </row>
    <row r="340" spans="1:8" ht="15" customHeight="1" x14ac:dyDescent="0.2">
      <c r="A340" s="228">
        <v>1107</v>
      </c>
      <c r="B340" s="487" t="s">
        <v>4155</v>
      </c>
      <c r="C340" s="487"/>
      <c r="D340" s="487"/>
      <c r="E340" s="487"/>
      <c r="F340" s="487"/>
      <c r="G340" s="487"/>
      <c r="H340" s="488"/>
    </row>
    <row r="341" spans="1:8" ht="15" customHeight="1" x14ac:dyDescent="0.2">
      <c r="A341" s="228">
        <v>1200</v>
      </c>
      <c r="B341" s="487" t="s">
        <v>4156</v>
      </c>
      <c r="C341" s="487"/>
      <c r="D341" s="487"/>
      <c r="E341" s="487"/>
      <c r="F341" s="487"/>
      <c r="G341" s="487"/>
      <c r="H341" s="488"/>
    </row>
    <row r="342" spans="1:8" ht="15" customHeight="1" x14ac:dyDescent="0.2">
      <c r="A342" s="228">
        <v>1310</v>
      </c>
      <c r="B342" s="487" t="s">
        <v>4157</v>
      </c>
      <c r="C342" s="487"/>
      <c r="D342" s="487"/>
      <c r="E342" s="487"/>
      <c r="F342" s="487"/>
      <c r="G342" s="487"/>
      <c r="H342" s="488"/>
    </row>
    <row r="343" spans="1:8" ht="15" customHeight="1" x14ac:dyDescent="0.2">
      <c r="A343" s="228">
        <v>1320</v>
      </c>
      <c r="B343" s="487" t="s">
        <v>4158</v>
      </c>
      <c r="C343" s="487"/>
      <c r="D343" s="487"/>
      <c r="E343" s="487"/>
      <c r="F343" s="487"/>
      <c r="G343" s="487"/>
      <c r="H343" s="488"/>
    </row>
    <row r="344" spans="1:8" ht="15" customHeight="1" x14ac:dyDescent="0.2">
      <c r="A344" s="228">
        <v>1330</v>
      </c>
      <c r="B344" s="487" t="s">
        <v>2600</v>
      </c>
      <c r="C344" s="487"/>
      <c r="D344" s="487"/>
      <c r="E344" s="487"/>
      <c r="F344" s="487"/>
      <c r="G344" s="487"/>
      <c r="H344" s="488"/>
    </row>
    <row r="345" spans="1:8" ht="15" customHeight="1" x14ac:dyDescent="0.2">
      <c r="A345" s="228">
        <v>1391</v>
      </c>
      <c r="B345" s="487" t="s">
        <v>2301</v>
      </c>
      <c r="C345" s="487"/>
      <c r="D345" s="487"/>
      <c r="E345" s="487"/>
      <c r="F345" s="487"/>
      <c r="G345" s="487"/>
      <c r="H345" s="488"/>
    </row>
    <row r="346" spans="1:8" ht="15" customHeight="1" x14ac:dyDescent="0.2">
      <c r="A346" s="228">
        <v>1392</v>
      </c>
      <c r="B346" s="487" t="s">
        <v>4159</v>
      </c>
      <c r="C346" s="487"/>
      <c r="D346" s="487"/>
      <c r="E346" s="487"/>
      <c r="F346" s="487"/>
      <c r="G346" s="487"/>
      <c r="H346" s="488"/>
    </row>
    <row r="347" spans="1:8" ht="15" customHeight="1" x14ac:dyDescent="0.2">
      <c r="A347" s="228">
        <v>1393</v>
      </c>
      <c r="B347" s="487" t="s">
        <v>4160</v>
      </c>
      <c r="C347" s="487"/>
      <c r="D347" s="487"/>
      <c r="E347" s="487"/>
      <c r="F347" s="487"/>
      <c r="G347" s="487"/>
      <c r="H347" s="488"/>
    </row>
    <row r="348" spans="1:8" ht="15" customHeight="1" x14ac:dyDescent="0.2">
      <c r="A348" s="228">
        <v>1394</v>
      </c>
      <c r="B348" s="487" t="s">
        <v>4161</v>
      </c>
      <c r="C348" s="487"/>
      <c r="D348" s="487"/>
      <c r="E348" s="487"/>
      <c r="F348" s="487"/>
      <c r="G348" s="487"/>
      <c r="H348" s="488"/>
    </row>
    <row r="349" spans="1:8" ht="15" customHeight="1" x14ac:dyDescent="0.2">
      <c r="A349" s="228">
        <v>1395</v>
      </c>
      <c r="B349" s="487" t="s">
        <v>1288</v>
      </c>
      <c r="C349" s="487"/>
      <c r="D349" s="487"/>
      <c r="E349" s="487"/>
      <c r="F349" s="487"/>
      <c r="G349" s="487"/>
      <c r="H349" s="488"/>
    </row>
    <row r="350" spans="1:8" ht="15" customHeight="1" x14ac:dyDescent="0.2">
      <c r="A350" s="228">
        <v>1396</v>
      </c>
      <c r="B350" s="487" t="s">
        <v>533</v>
      </c>
      <c r="C350" s="487"/>
      <c r="D350" s="487"/>
      <c r="E350" s="487"/>
      <c r="F350" s="487"/>
      <c r="G350" s="487"/>
      <c r="H350" s="488"/>
    </row>
    <row r="351" spans="1:8" ht="15" customHeight="1" x14ac:dyDescent="0.2">
      <c r="A351" s="228">
        <v>1399</v>
      </c>
      <c r="B351" s="487" t="s">
        <v>534</v>
      </c>
      <c r="C351" s="487"/>
      <c r="D351" s="487"/>
      <c r="E351" s="487"/>
      <c r="F351" s="487"/>
      <c r="G351" s="487"/>
      <c r="H351" s="488"/>
    </row>
    <row r="352" spans="1:8" ht="15" customHeight="1" x14ac:dyDescent="0.2">
      <c r="A352" s="228">
        <v>1411</v>
      </c>
      <c r="B352" s="487" t="s">
        <v>1527</v>
      </c>
      <c r="C352" s="487"/>
      <c r="D352" s="487"/>
      <c r="E352" s="487"/>
      <c r="F352" s="487"/>
      <c r="G352" s="487"/>
      <c r="H352" s="488"/>
    </row>
    <row r="353" spans="1:8" ht="15" customHeight="1" x14ac:dyDescent="0.2">
      <c r="A353" s="228">
        <v>1412</v>
      </c>
      <c r="B353" s="487" t="s">
        <v>535</v>
      </c>
      <c r="C353" s="487"/>
      <c r="D353" s="487"/>
      <c r="E353" s="487"/>
      <c r="F353" s="487"/>
      <c r="G353" s="487"/>
      <c r="H353" s="488"/>
    </row>
    <row r="354" spans="1:8" ht="15" customHeight="1" x14ac:dyDescent="0.2">
      <c r="A354" s="228">
        <v>1413</v>
      </c>
      <c r="B354" s="487" t="s">
        <v>536</v>
      </c>
      <c r="C354" s="487"/>
      <c r="D354" s="487"/>
      <c r="E354" s="487"/>
      <c r="F354" s="487"/>
      <c r="G354" s="487"/>
      <c r="H354" s="488"/>
    </row>
    <row r="355" spans="1:8" ht="15" customHeight="1" x14ac:dyDescent="0.2">
      <c r="A355" s="228">
        <v>1414</v>
      </c>
      <c r="B355" s="487" t="s">
        <v>944</v>
      </c>
      <c r="C355" s="487"/>
      <c r="D355" s="487"/>
      <c r="E355" s="487"/>
      <c r="F355" s="487"/>
      <c r="G355" s="487"/>
      <c r="H355" s="488"/>
    </row>
    <row r="356" spans="1:8" ht="15" customHeight="1" x14ac:dyDescent="0.2">
      <c r="A356" s="228">
        <v>1419</v>
      </c>
      <c r="B356" s="487" t="s">
        <v>537</v>
      </c>
      <c r="C356" s="487"/>
      <c r="D356" s="487"/>
      <c r="E356" s="487"/>
      <c r="F356" s="487"/>
      <c r="G356" s="487"/>
      <c r="H356" s="488"/>
    </row>
    <row r="357" spans="1:8" ht="15" customHeight="1" x14ac:dyDescent="0.2">
      <c r="A357" s="228">
        <v>1420</v>
      </c>
      <c r="B357" s="487" t="s">
        <v>538</v>
      </c>
      <c r="C357" s="487"/>
      <c r="D357" s="487"/>
      <c r="E357" s="487"/>
      <c r="F357" s="487"/>
      <c r="G357" s="487"/>
      <c r="H357" s="488"/>
    </row>
    <row r="358" spans="1:8" ht="15" customHeight="1" x14ac:dyDescent="0.2">
      <c r="A358" s="228">
        <v>1431</v>
      </c>
      <c r="B358" s="487" t="s">
        <v>1526</v>
      </c>
      <c r="C358" s="487"/>
      <c r="D358" s="487"/>
      <c r="E358" s="487"/>
      <c r="F358" s="487"/>
      <c r="G358" s="487"/>
      <c r="H358" s="488"/>
    </row>
    <row r="359" spans="1:8" ht="15" customHeight="1" x14ac:dyDescent="0.2">
      <c r="A359" s="228">
        <v>1439</v>
      </c>
      <c r="B359" s="487" t="s">
        <v>2553</v>
      </c>
      <c r="C359" s="487"/>
      <c r="D359" s="487"/>
      <c r="E359" s="487"/>
      <c r="F359" s="487"/>
      <c r="G359" s="487"/>
      <c r="H359" s="488"/>
    </row>
    <row r="360" spans="1:8" ht="15" customHeight="1" x14ac:dyDescent="0.2">
      <c r="A360" s="228">
        <v>1511</v>
      </c>
      <c r="B360" s="487" t="s">
        <v>1927</v>
      </c>
      <c r="C360" s="487"/>
      <c r="D360" s="487"/>
      <c r="E360" s="487"/>
      <c r="F360" s="487"/>
      <c r="G360" s="487"/>
      <c r="H360" s="488"/>
    </row>
    <row r="361" spans="1:8" ht="15" customHeight="1" x14ac:dyDescent="0.2">
      <c r="A361" s="228">
        <v>1512</v>
      </c>
      <c r="B361" s="487" t="s">
        <v>1928</v>
      </c>
      <c r="C361" s="487"/>
      <c r="D361" s="487"/>
      <c r="E361" s="487"/>
      <c r="F361" s="487"/>
      <c r="G361" s="487"/>
      <c r="H361" s="488"/>
    </row>
    <row r="362" spans="1:8" ht="15" customHeight="1" x14ac:dyDescent="0.2">
      <c r="A362" s="228">
        <v>1520</v>
      </c>
      <c r="B362" s="487" t="s">
        <v>3530</v>
      </c>
      <c r="C362" s="487"/>
      <c r="D362" s="487"/>
      <c r="E362" s="487"/>
      <c r="F362" s="487"/>
      <c r="G362" s="487"/>
      <c r="H362" s="488"/>
    </row>
    <row r="363" spans="1:8" ht="15" customHeight="1" x14ac:dyDescent="0.2">
      <c r="A363" s="228">
        <v>1610</v>
      </c>
      <c r="B363" s="487" t="s">
        <v>3531</v>
      </c>
      <c r="C363" s="487"/>
      <c r="D363" s="487"/>
      <c r="E363" s="487"/>
      <c r="F363" s="487"/>
      <c r="G363" s="487"/>
      <c r="H363" s="488"/>
    </row>
    <row r="364" spans="1:8" ht="15" customHeight="1" x14ac:dyDescent="0.2">
      <c r="A364" s="228">
        <v>1621</v>
      </c>
      <c r="B364" s="487" t="s">
        <v>3532</v>
      </c>
      <c r="C364" s="487"/>
      <c r="D364" s="487"/>
      <c r="E364" s="487"/>
      <c r="F364" s="487"/>
      <c r="G364" s="487"/>
      <c r="H364" s="488"/>
    </row>
    <row r="365" spans="1:8" ht="15" customHeight="1" x14ac:dyDescent="0.2">
      <c r="A365" s="228">
        <v>1622</v>
      </c>
      <c r="B365" s="487" t="s">
        <v>3471</v>
      </c>
      <c r="C365" s="487"/>
      <c r="D365" s="487"/>
      <c r="E365" s="487"/>
      <c r="F365" s="487"/>
      <c r="G365" s="487"/>
      <c r="H365" s="488"/>
    </row>
    <row r="366" spans="1:8" ht="15" customHeight="1" x14ac:dyDescent="0.2">
      <c r="A366" s="228">
        <v>1623</v>
      </c>
      <c r="B366" s="487" t="s">
        <v>3472</v>
      </c>
      <c r="C366" s="487"/>
      <c r="D366" s="487"/>
      <c r="E366" s="487"/>
      <c r="F366" s="487"/>
      <c r="G366" s="487"/>
      <c r="H366" s="488"/>
    </row>
    <row r="367" spans="1:8" ht="15" customHeight="1" x14ac:dyDescent="0.2">
      <c r="A367" s="228">
        <v>1624</v>
      </c>
      <c r="B367" s="487" t="s">
        <v>945</v>
      </c>
      <c r="C367" s="487"/>
      <c r="D367" s="487"/>
      <c r="E367" s="487"/>
      <c r="F367" s="487"/>
      <c r="G367" s="487"/>
      <c r="H367" s="488"/>
    </row>
    <row r="368" spans="1:8" ht="15" customHeight="1" x14ac:dyDescent="0.2">
      <c r="A368" s="228">
        <v>1629</v>
      </c>
      <c r="B368" s="487" t="s">
        <v>1277</v>
      </c>
      <c r="C368" s="487"/>
      <c r="D368" s="487"/>
      <c r="E368" s="487"/>
      <c r="F368" s="487"/>
      <c r="G368" s="487"/>
      <c r="H368" s="488"/>
    </row>
    <row r="369" spans="1:8" ht="15" customHeight="1" x14ac:dyDescent="0.2">
      <c r="A369" s="228">
        <v>1711</v>
      </c>
      <c r="B369" s="487" t="s">
        <v>946</v>
      </c>
      <c r="C369" s="487"/>
      <c r="D369" s="487"/>
      <c r="E369" s="487"/>
      <c r="F369" s="487"/>
      <c r="G369" s="487"/>
      <c r="H369" s="488"/>
    </row>
    <row r="370" spans="1:8" ht="15" customHeight="1" x14ac:dyDescent="0.2">
      <c r="A370" s="228">
        <v>1712</v>
      </c>
      <c r="B370" s="487" t="s">
        <v>947</v>
      </c>
      <c r="C370" s="487"/>
      <c r="D370" s="487"/>
      <c r="E370" s="487"/>
      <c r="F370" s="487"/>
      <c r="G370" s="487"/>
      <c r="H370" s="488"/>
    </row>
    <row r="371" spans="1:8" ht="15" customHeight="1" x14ac:dyDescent="0.2">
      <c r="A371" s="228">
        <v>1721</v>
      </c>
      <c r="B371" s="487" t="s">
        <v>1278</v>
      </c>
      <c r="C371" s="487"/>
      <c r="D371" s="487"/>
      <c r="E371" s="487"/>
      <c r="F371" s="487"/>
      <c r="G371" s="487"/>
      <c r="H371" s="488"/>
    </row>
    <row r="372" spans="1:8" ht="15" customHeight="1" x14ac:dyDescent="0.2">
      <c r="A372" s="228">
        <v>1722</v>
      </c>
      <c r="B372" s="487" t="s">
        <v>1586</v>
      </c>
      <c r="C372" s="487"/>
      <c r="D372" s="487"/>
      <c r="E372" s="487"/>
      <c r="F372" s="487"/>
      <c r="G372" s="487"/>
      <c r="H372" s="488"/>
    </row>
    <row r="373" spans="1:8" ht="15" customHeight="1" x14ac:dyDescent="0.2">
      <c r="A373" s="228">
        <v>1723</v>
      </c>
      <c r="B373" s="487" t="s">
        <v>948</v>
      </c>
      <c r="C373" s="487"/>
      <c r="D373" s="487"/>
      <c r="E373" s="487"/>
      <c r="F373" s="487"/>
      <c r="G373" s="487"/>
      <c r="H373" s="488"/>
    </row>
    <row r="374" spans="1:8" ht="15" customHeight="1" x14ac:dyDescent="0.2">
      <c r="A374" s="228">
        <v>1724</v>
      </c>
      <c r="B374" s="487" t="s">
        <v>949</v>
      </c>
      <c r="C374" s="487"/>
      <c r="D374" s="487"/>
      <c r="E374" s="487"/>
      <c r="F374" s="487"/>
      <c r="G374" s="487"/>
      <c r="H374" s="488"/>
    </row>
    <row r="375" spans="1:8" ht="15" customHeight="1" x14ac:dyDescent="0.2">
      <c r="A375" s="228">
        <v>1729</v>
      </c>
      <c r="B375" s="487" t="s">
        <v>1587</v>
      </c>
      <c r="C375" s="487"/>
      <c r="D375" s="487"/>
      <c r="E375" s="487"/>
      <c r="F375" s="487"/>
      <c r="G375" s="487"/>
      <c r="H375" s="488"/>
    </row>
    <row r="376" spans="1:8" ht="15" customHeight="1" x14ac:dyDescent="0.2">
      <c r="A376" s="228">
        <v>1811</v>
      </c>
      <c r="B376" s="487" t="s">
        <v>3976</v>
      </c>
      <c r="C376" s="487"/>
      <c r="D376" s="487"/>
      <c r="E376" s="487"/>
      <c r="F376" s="487"/>
      <c r="G376" s="487"/>
      <c r="H376" s="488"/>
    </row>
    <row r="377" spans="1:8" ht="15" customHeight="1" x14ac:dyDescent="0.2">
      <c r="A377" s="228">
        <v>1812</v>
      </c>
      <c r="B377" s="487" t="s">
        <v>1588</v>
      </c>
      <c r="C377" s="487"/>
      <c r="D377" s="487"/>
      <c r="E377" s="487"/>
      <c r="F377" s="487"/>
      <c r="G377" s="487"/>
      <c r="H377" s="488"/>
    </row>
    <row r="378" spans="1:8" ht="15" customHeight="1" x14ac:dyDescent="0.2">
      <c r="A378" s="228">
        <v>1813</v>
      </c>
      <c r="B378" s="487" t="s">
        <v>1589</v>
      </c>
      <c r="C378" s="487"/>
      <c r="D378" s="487"/>
      <c r="E378" s="487"/>
      <c r="F378" s="487"/>
      <c r="G378" s="487"/>
      <c r="H378" s="488"/>
    </row>
    <row r="379" spans="1:8" ht="15" customHeight="1" x14ac:dyDescent="0.2">
      <c r="A379" s="228">
        <v>1814</v>
      </c>
      <c r="B379" s="487" t="s">
        <v>1590</v>
      </c>
      <c r="C379" s="487"/>
      <c r="D379" s="487"/>
      <c r="E379" s="487"/>
      <c r="F379" s="487"/>
      <c r="G379" s="487"/>
      <c r="H379" s="488"/>
    </row>
    <row r="380" spans="1:8" ht="15" customHeight="1" x14ac:dyDescent="0.2">
      <c r="A380" s="228">
        <v>1820</v>
      </c>
      <c r="B380" s="487" t="s">
        <v>2456</v>
      </c>
      <c r="C380" s="487"/>
      <c r="D380" s="487"/>
      <c r="E380" s="487"/>
      <c r="F380" s="487"/>
      <c r="G380" s="487"/>
      <c r="H380" s="488"/>
    </row>
    <row r="381" spans="1:8" ht="15" customHeight="1" x14ac:dyDescent="0.2">
      <c r="A381" s="228">
        <v>1910</v>
      </c>
      <c r="B381" s="487" t="s">
        <v>3977</v>
      </c>
      <c r="C381" s="487"/>
      <c r="D381" s="487"/>
      <c r="E381" s="487"/>
      <c r="F381" s="487"/>
      <c r="G381" s="487"/>
      <c r="H381" s="488"/>
    </row>
    <row r="382" spans="1:8" ht="15" customHeight="1" x14ac:dyDescent="0.2">
      <c r="A382" s="228">
        <v>1920</v>
      </c>
      <c r="B382" s="487" t="s">
        <v>2457</v>
      </c>
      <c r="C382" s="487"/>
      <c r="D382" s="487"/>
      <c r="E382" s="487"/>
      <c r="F382" s="487"/>
      <c r="G382" s="487"/>
      <c r="H382" s="488"/>
    </row>
    <row r="383" spans="1:8" ht="15" customHeight="1" x14ac:dyDescent="0.2">
      <c r="A383" s="228">
        <v>2011</v>
      </c>
      <c r="B383" s="487" t="s">
        <v>3524</v>
      </c>
      <c r="C383" s="487"/>
      <c r="D383" s="487"/>
      <c r="E383" s="487"/>
      <c r="F383" s="487"/>
      <c r="G383" s="487"/>
      <c r="H383" s="488"/>
    </row>
    <row r="384" spans="1:8" ht="15" customHeight="1" x14ac:dyDescent="0.2">
      <c r="A384" s="228">
        <v>2012</v>
      </c>
      <c r="B384" s="487" t="s">
        <v>3525</v>
      </c>
      <c r="C384" s="487"/>
      <c r="D384" s="487"/>
      <c r="E384" s="487"/>
      <c r="F384" s="487"/>
      <c r="G384" s="487"/>
      <c r="H384" s="488"/>
    </row>
    <row r="385" spans="1:8" ht="15" customHeight="1" x14ac:dyDescent="0.2">
      <c r="A385" s="228">
        <v>2013</v>
      </c>
      <c r="B385" s="487" t="s">
        <v>2458</v>
      </c>
      <c r="C385" s="487"/>
      <c r="D385" s="487"/>
      <c r="E385" s="487"/>
      <c r="F385" s="487"/>
      <c r="G385" s="487"/>
      <c r="H385" s="488"/>
    </row>
    <row r="386" spans="1:8" ht="15" customHeight="1" x14ac:dyDescent="0.2">
      <c r="A386" s="228">
        <v>2014</v>
      </c>
      <c r="B386" s="487" t="s">
        <v>4129</v>
      </c>
      <c r="C386" s="487"/>
      <c r="D386" s="487"/>
      <c r="E386" s="487"/>
      <c r="F386" s="487"/>
      <c r="G386" s="487"/>
      <c r="H386" s="488"/>
    </row>
    <row r="387" spans="1:8" ht="15" customHeight="1" x14ac:dyDescent="0.2">
      <c r="A387" s="228">
        <v>2015</v>
      </c>
      <c r="B387" s="487" t="s">
        <v>4130</v>
      </c>
      <c r="C387" s="487"/>
      <c r="D387" s="487"/>
      <c r="E387" s="487"/>
      <c r="F387" s="487"/>
      <c r="G387" s="487"/>
      <c r="H387" s="488"/>
    </row>
    <row r="388" spans="1:8" ht="15" customHeight="1" x14ac:dyDescent="0.2">
      <c r="A388" s="228">
        <v>2016</v>
      </c>
      <c r="B388" s="487" t="s">
        <v>4131</v>
      </c>
      <c r="C388" s="487"/>
      <c r="D388" s="487"/>
      <c r="E388" s="487"/>
      <c r="F388" s="487"/>
      <c r="G388" s="487"/>
      <c r="H388" s="488"/>
    </row>
    <row r="389" spans="1:8" ht="15" customHeight="1" x14ac:dyDescent="0.2">
      <c r="A389" s="228">
        <v>2017</v>
      </c>
      <c r="B389" s="487" t="s">
        <v>323</v>
      </c>
      <c r="C389" s="487"/>
      <c r="D389" s="487"/>
      <c r="E389" s="487"/>
      <c r="F389" s="487"/>
      <c r="G389" s="487"/>
      <c r="H389" s="488"/>
    </row>
    <row r="390" spans="1:8" ht="15" customHeight="1" x14ac:dyDescent="0.2">
      <c r="A390" s="228">
        <v>2020</v>
      </c>
      <c r="B390" s="487" t="s">
        <v>1433</v>
      </c>
      <c r="C390" s="487"/>
      <c r="D390" s="487"/>
      <c r="E390" s="487"/>
      <c r="F390" s="487"/>
      <c r="G390" s="487"/>
      <c r="H390" s="488"/>
    </row>
    <row r="391" spans="1:8" ht="15" customHeight="1" x14ac:dyDescent="0.2">
      <c r="A391" s="228">
        <v>2030</v>
      </c>
      <c r="B391" s="487" t="s">
        <v>1863</v>
      </c>
      <c r="C391" s="487"/>
      <c r="D391" s="487"/>
      <c r="E391" s="487"/>
      <c r="F391" s="487"/>
      <c r="G391" s="487"/>
      <c r="H391" s="488"/>
    </row>
    <row r="392" spans="1:8" ht="15" customHeight="1" x14ac:dyDescent="0.2">
      <c r="A392" s="228">
        <v>2041</v>
      </c>
      <c r="B392" s="487" t="s">
        <v>3520</v>
      </c>
      <c r="C392" s="487"/>
      <c r="D392" s="487"/>
      <c r="E392" s="487"/>
      <c r="F392" s="487"/>
      <c r="G392" s="487"/>
      <c r="H392" s="488"/>
    </row>
    <row r="393" spans="1:8" ht="15" customHeight="1" x14ac:dyDescent="0.2">
      <c r="A393" s="228">
        <v>2042</v>
      </c>
      <c r="B393" s="487" t="s">
        <v>2212</v>
      </c>
      <c r="C393" s="487"/>
      <c r="D393" s="487"/>
      <c r="E393" s="487"/>
      <c r="F393" s="487"/>
      <c r="G393" s="487"/>
      <c r="H393" s="488"/>
    </row>
    <row r="394" spans="1:8" ht="15" customHeight="1" x14ac:dyDescent="0.2">
      <c r="A394" s="228">
        <v>2051</v>
      </c>
      <c r="B394" s="487" t="s">
        <v>2584</v>
      </c>
      <c r="C394" s="487"/>
      <c r="D394" s="487"/>
      <c r="E394" s="487"/>
      <c r="F394" s="487"/>
      <c r="G394" s="487"/>
      <c r="H394" s="488"/>
    </row>
    <row r="395" spans="1:8" ht="15" customHeight="1" x14ac:dyDescent="0.2">
      <c r="A395" s="228">
        <v>2052</v>
      </c>
      <c r="B395" s="487" t="s">
        <v>2213</v>
      </c>
      <c r="C395" s="487"/>
      <c r="D395" s="487"/>
      <c r="E395" s="487"/>
      <c r="F395" s="487"/>
      <c r="G395" s="487"/>
      <c r="H395" s="488"/>
    </row>
    <row r="396" spans="1:8" ht="15" customHeight="1" x14ac:dyDescent="0.2">
      <c r="A396" s="228">
        <v>2053</v>
      </c>
      <c r="B396" s="487" t="s">
        <v>2585</v>
      </c>
      <c r="C396" s="487"/>
      <c r="D396" s="487"/>
      <c r="E396" s="487"/>
      <c r="F396" s="487"/>
      <c r="G396" s="487"/>
      <c r="H396" s="488"/>
    </row>
    <row r="397" spans="1:8" ht="15" customHeight="1" x14ac:dyDescent="0.2">
      <c r="A397" s="228">
        <v>2059</v>
      </c>
      <c r="B397" s="487" t="s">
        <v>2214</v>
      </c>
      <c r="C397" s="487"/>
      <c r="D397" s="487"/>
      <c r="E397" s="487"/>
      <c r="F397" s="487"/>
      <c r="G397" s="487"/>
      <c r="H397" s="488"/>
    </row>
    <row r="398" spans="1:8" ht="15" customHeight="1" x14ac:dyDescent="0.2">
      <c r="A398" s="228">
        <v>2060</v>
      </c>
      <c r="B398" s="487" t="s">
        <v>2215</v>
      </c>
      <c r="C398" s="487"/>
      <c r="D398" s="487"/>
      <c r="E398" s="487"/>
      <c r="F398" s="487"/>
      <c r="G398" s="487"/>
      <c r="H398" s="488"/>
    </row>
    <row r="399" spans="1:8" ht="15" customHeight="1" x14ac:dyDescent="0.2">
      <c r="A399" s="228">
        <v>2110</v>
      </c>
      <c r="B399" s="487" t="s">
        <v>2216</v>
      </c>
      <c r="C399" s="487"/>
      <c r="D399" s="487"/>
      <c r="E399" s="487"/>
      <c r="F399" s="487"/>
      <c r="G399" s="487"/>
      <c r="H399" s="488"/>
    </row>
    <row r="400" spans="1:8" ht="15" customHeight="1" x14ac:dyDescent="0.2">
      <c r="A400" s="228">
        <v>2120</v>
      </c>
      <c r="B400" s="487" t="s">
        <v>2583</v>
      </c>
      <c r="C400" s="487"/>
      <c r="D400" s="487"/>
      <c r="E400" s="487"/>
      <c r="F400" s="487"/>
      <c r="G400" s="487"/>
      <c r="H400" s="488"/>
    </row>
    <row r="401" spans="1:8" ht="15" customHeight="1" x14ac:dyDescent="0.2">
      <c r="A401" s="228">
        <v>2211</v>
      </c>
      <c r="B401" s="487" t="s">
        <v>1413</v>
      </c>
      <c r="C401" s="487"/>
      <c r="D401" s="487"/>
      <c r="E401" s="487"/>
      <c r="F401" s="487"/>
      <c r="G401" s="487"/>
      <c r="H401" s="488"/>
    </row>
    <row r="402" spans="1:8" ht="15" customHeight="1" x14ac:dyDescent="0.2">
      <c r="A402" s="228">
        <v>2219</v>
      </c>
      <c r="B402" s="487" t="s">
        <v>2586</v>
      </c>
      <c r="C402" s="487"/>
      <c r="D402" s="487"/>
      <c r="E402" s="487"/>
      <c r="F402" s="487"/>
      <c r="G402" s="487"/>
      <c r="H402" s="488"/>
    </row>
    <row r="403" spans="1:8" ht="15" customHeight="1" x14ac:dyDescent="0.2">
      <c r="A403" s="228">
        <v>2221</v>
      </c>
      <c r="B403" s="487" t="s">
        <v>1414</v>
      </c>
      <c r="C403" s="487"/>
      <c r="D403" s="487"/>
      <c r="E403" s="487"/>
      <c r="F403" s="487"/>
      <c r="G403" s="487"/>
      <c r="H403" s="488"/>
    </row>
    <row r="404" spans="1:8" ht="15" customHeight="1" x14ac:dyDescent="0.2">
      <c r="A404" s="228">
        <v>2222</v>
      </c>
      <c r="B404" s="487" t="s">
        <v>2587</v>
      </c>
      <c r="C404" s="487"/>
      <c r="D404" s="487"/>
      <c r="E404" s="487"/>
      <c r="F404" s="487"/>
      <c r="G404" s="487"/>
      <c r="H404" s="488"/>
    </row>
    <row r="405" spans="1:8" ht="15" customHeight="1" x14ac:dyDescent="0.2">
      <c r="A405" s="228">
        <v>2223</v>
      </c>
      <c r="B405" s="487" t="s">
        <v>1415</v>
      </c>
      <c r="C405" s="487"/>
      <c r="D405" s="487"/>
      <c r="E405" s="487"/>
      <c r="F405" s="487"/>
      <c r="G405" s="487"/>
      <c r="H405" s="488"/>
    </row>
    <row r="406" spans="1:8" ht="15" customHeight="1" x14ac:dyDescent="0.2">
      <c r="A406" s="228">
        <v>2229</v>
      </c>
      <c r="B406" s="487" t="s">
        <v>1416</v>
      </c>
      <c r="C406" s="487"/>
      <c r="D406" s="487"/>
      <c r="E406" s="487"/>
      <c r="F406" s="487"/>
      <c r="G406" s="487"/>
      <c r="H406" s="488"/>
    </row>
    <row r="407" spans="1:8" ht="15" customHeight="1" x14ac:dyDescent="0.2">
      <c r="A407" s="228">
        <v>2311</v>
      </c>
      <c r="B407" s="487" t="s">
        <v>1046</v>
      </c>
      <c r="C407" s="487"/>
      <c r="D407" s="487"/>
      <c r="E407" s="487"/>
      <c r="F407" s="487"/>
      <c r="G407" s="487"/>
      <c r="H407" s="488"/>
    </row>
    <row r="408" spans="1:8" ht="15" customHeight="1" x14ac:dyDescent="0.2">
      <c r="A408" s="228">
        <v>2312</v>
      </c>
      <c r="B408" s="487" t="s">
        <v>1047</v>
      </c>
      <c r="C408" s="487"/>
      <c r="D408" s="487"/>
      <c r="E408" s="487"/>
      <c r="F408" s="487"/>
      <c r="G408" s="487"/>
      <c r="H408" s="488"/>
    </row>
    <row r="409" spans="1:8" ht="15" customHeight="1" x14ac:dyDescent="0.2">
      <c r="A409" s="228">
        <v>2313</v>
      </c>
      <c r="B409" s="487" t="s">
        <v>1003</v>
      </c>
      <c r="C409" s="487"/>
      <c r="D409" s="487"/>
      <c r="E409" s="487"/>
      <c r="F409" s="487"/>
      <c r="G409" s="487"/>
      <c r="H409" s="488"/>
    </row>
    <row r="410" spans="1:8" ht="15" customHeight="1" x14ac:dyDescent="0.2">
      <c r="A410" s="228">
        <v>2314</v>
      </c>
      <c r="B410" s="487" t="s">
        <v>1004</v>
      </c>
      <c r="C410" s="487"/>
      <c r="D410" s="487"/>
      <c r="E410" s="487"/>
      <c r="F410" s="487"/>
      <c r="G410" s="487"/>
      <c r="H410" s="488"/>
    </row>
    <row r="411" spans="1:8" ht="15" customHeight="1" x14ac:dyDescent="0.2">
      <c r="A411" s="228">
        <v>2319</v>
      </c>
      <c r="B411" s="487" t="s">
        <v>1417</v>
      </c>
      <c r="C411" s="487"/>
      <c r="D411" s="487"/>
      <c r="E411" s="487"/>
      <c r="F411" s="487"/>
      <c r="G411" s="487"/>
      <c r="H411" s="488"/>
    </row>
    <row r="412" spans="1:8" ht="15" customHeight="1" x14ac:dyDescent="0.2">
      <c r="A412" s="228">
        <v>2320</v>
      </c>
      <c r="B412" s="487" t="s">
        <v>1418</v>
      </c>
      <c r="C412" s="487"/>
      <c r="D412" s="487"/>
      <c r="E412" s="487"/>
      <c r="F412" s="487"/>
      <c r="G412" s="487"/>
      <c r="H412" s="488"/>
    </row>
    <row r="413" spans="1:8" ht="15" customHeight="1" x14ac:dyDescent="0.2">
      <c r="A413" s="228">
        <v>2331</v>
      </c>
      <c r="B413" s="487" t="s">
        <v>712</v>
      </c>
      <c r="C413" s="487"/>
      <c r="D413" s="487"/>
      <c r="E413" s="487"/>
      <c r="F413" s="487"/>
      <c r="G413" s="487"/>
      <c r="H413" s="488"/>
    </row>
    <row r="414" spans="1:8" ht="15" customHeight="1" x14ac:dyDescent="0.2">
      <c r="A414" s="228">
        <v>2332</v>
      </c>
      <c r="B414" s="487" t="s">
        <v>1654</v>
      </c>
      <c r="C414" s="487"/>
      <c r="D414" s="487"/>
      <c r="E414" s="487"/>
      <c r="F414" s="487"/>
      <c r="G414" s="487"/>
      <c r="H414" s="488"/>
    </row>
    <row r="415" spans="1:8" ht="15" customHeight="1" x14ac:dyDescent="0.2">
      <c r="A415" s="228">
        <v>2341</v>
      </c>
      <c r="B415" s="487" t="s">
        <v>1655</v>
      </c>
      <c r="C415" s="487"/>
      <c r="D415" s="487"/>
      <c r="E415" s="487"/>
      <c r="F415" s="487"/>
      <c r="G415" s="487"/>
      <c r="H415" s="488"/>
    </row>
    <row r="416" spans="1:8" ht="15" customHeight="1" x14ac:dyDescent="0.2">
      <c r="A416" s="228">
        <v>2342</v>
      </c>
      <c r="B416" s="487" t="s">
        <v>1656</v>
      </c>
      <c r="C416" s="487"/>
      <c r="D416" s="487"/>
      <c r="E416" s="487"/>
      <c r="F416" s="487"/>
      <c r="G416" s="487"/>
      <c r="H416" s="488"/>
    </row>
    <row r="417" spans="1:8" ht="15" customHeight="1" x14ac:dyDescent="0.2">
      <c r="A417" s="228">
        <v>2343</v>
      </c>
      <c r="B417" s="487" t="s">
        <v>1657</v>
      </c>
      <c r="C417" s="487"/>
      <c r="D417" s="487"/>
      <c r="E417" s="487"/>
      <c r="F417" s="487"/>
      <c r="G417" s="487"/>
      <c r="H417" s="488"/>
    </row>
    <row r="418" spans="1:8" ht="15" customHeight="1" x14ac:dyDescent="0.2">
      <c r="A418" s="228">
        <v>2344</v>
      </c>
      <c r="B418" s="487" t="s">
        <v>375</v>
      </c>
      <c r="C418" s="487"/>
      <c r="D418" s="487"/>
      <c r="E418" s="487"/>
      <c r="F418" s="487"/>
      <c r="G418" s="487"/>
      <c r="H418" s="488"/>
    </row>
    <row r="419" spans="1:8" ht="15" customHeight="1" x14ac:dyDescent="0.2">
      <c r="A419" s="228">
        <v>2349</v>
      </c>
      <c r="B419" s="487" t="s">
        <v>983</v>
      </c>
      <c r="C419" s="487"/>
      <c r="D419" s="487"/>
      <c r="E419" s="487"/>
      <c r="F419" s="487"/>
      <c r="G419" s="487"/>
      <c r="H419" s="488"/>
    </row>
    <row r="420" spans="1:8" ht="15" customHeight="1" x14ac:dyDescent="0.2">
      <c r="A420" s="228">
        <v>2351</v>
      </c>
      <c r="B420" s="487" t="s">
        <v>713</v>
      </c>
      <c r="C420" s="487"/>
      <c r="D420" s="487"/>
      <c r="E420" s="487"/>
      <c r="F420" s="487"/>
      <c r="G420" s="487"/>
      <c r="H420" s="488"/>
    </row>
    <row r="421" spans="1:8" ht="15" customHeight="1" x14ac:dyDescent="0.2">
      <c r="A421" s="228">
        <v>2352</v>
      </c>
      <c r="B421" s="487" t="s">
        <v>984</v>
      </c>
      <c r="C421" s="487"/>
      <c r="D421" s="487"/>
      <c r="E421" s="487"/>
      <c r="F421" s="487"/>
      <c r="G421" s="487"/>
      <c r="H421" s="488"/>
    </row>
    <row r="422" spans="1:8" ht="15" customHeight="1" x14ac:dyDescent="0.2">
      <c r="A422" s="228">
        <v>2361</v>
      </c>
      <c r="B422" s="487" t="s">
        <v>985</v>
      </c>
      <c r="C422" s="487"/>
      <c r="D422" s="487"/>
      <c r="E422" s="487"/>
      <c r="F422" s="487"/>
      <c r="G422" s="487"/>
      <c r="H422" s="488"/>
    </row>
    <row r="423" spans="1:8" ht="15" customHeight="1" x14ac:dyDescent="0.2">
      <c r="A423" s="228">
        <v>2362</v>
      </c>
      <c r="B423" s="487" t="s">
        <v>986</v>
      </c>
      <c r="C423" s="487"/>
      <c r="D423" s="487"/>
      <c r="E423" s="487"/>
      <c r="F423" s="487"/>
      <c r="G423" s="487"/>
      <c r="H423" s="488"/>
    </row>
    <row r="424" spans="1:8" ht="15" customHeight="1" x14ac:dyDescent="0.2">
      <c r="A424" s="228">
        <v>2363</v>
      </c>
      <c r="B424" s="487" t="s">
        <v>2867</v>
      </c>
      <c r="C424" s="487"/>
      <c r="D424" s="487"/>
      <c r="E424" s="487"/>
      <c r="F424" s="487"/>
      <c r="G424" s="487"/>
      <c r="H424" s="488"/>
    </row>
    <row r="425" spans="1:8" ht="15" customHeight="1" x14ac:dyDescent="0.2">
      <c r="A425" s="228">
        <v>2364</v>
      </c>
      <c r="B425" s="487" t="s">
        <v>2868</v>
      </c>
      <c r="C425" s="487"/>
      <c r="D425" s="487"/>
      <c r="E425" s="487"/>
      <c r="F425" s="487"/>
      <c r="G425" s="487"/>
      <c r="H425" s="488"/>
    </row>
    <row r="426" spans="1:8" ht="15" customHeight="1" x14ac:dyDescent="0.2">
      <c r="A426" s="228">
        <v>2365</v>
      </c>
      <c r="B426" s="487" t="s">
        <v>2869</v>
      </c>
      <c r="C426" s="487"/>
      <c r="D426" s="487"/>
      <c r="E426" s="487"/>
      <c r="F426" s="487"/>
      <c r="G426" s="487"/>
      <c r="H426" s="488"/>
    </row>
    <row r="427" spans="1:8" ht="15" customHeight="1" x14ac:dyDescent="0.2">
      <c r="A427" s="228">
        <v>2369</v>
      </c>
      <c r="B427" s="487" t="s">
        <v>987</v>
      </c>
      <c r="C427" s="487"/>
      <c r="D427" s="487"/>
      <c r="E427" s="487"/>
      <c r="F427" s="487"/>
      <c r="G427" s="487"/>
      <c r="H427" s="488"/>
    </row>
    <row r="428" spans="1:8" ht="15" customHeight="1" x14ac:dyDescent="0.2">
      <c r="A428" s="228">
        <v>2370</v>
      </c>
      <c r="B428" s="487" t="s">
        <v>988</v>
      </c>
      <c r="C428" s="487"/>
      <c r="D428" s="487"/>
      <c r="E428" s="487"/>
      <c r="F428" s="487"/>
      <c r="G428" s="487"/>
      <c r="H428" s="488"/>
    </row>
    <row r="429" spans="1:8" ht="15" customHeight="1" x14ac:dyDescent="0.2">
      <c r="A429" s="228">
        <v>2391</v>
      </c>
      <c r="B429" s="487" t="s">
        <v>2902</v>
      </c>
      <c r="C429" s="487"/>
      <c r="D429" s="487"/>
      <c r="E429" s="487"/>
      <c r="F429" s="487"/>
      <c r="G429" s="487"/>
      <c r="H429" s="488"/>
    </row>
    <row r="430" spans="1:8" ht="15" customHeight="1" x14ac:dyDescent="0.2">
      <c r="A430" s="228">
        <v>2399</v>
      </c>
      <c r="B430" s="487" t="s">
        <v>989</v>
      </c>
      <c r="C430" s="487"/>
      <c r="D430" s="487"/>
      <c r="E430" s="487"/>
      <c r="F430" s="487"/>
      <c r="G430" s="487"/>
      <c r="H430" s="488"/>
    </row>
    <row r="431" spans="1:8" ht="15" customHeight="1" x14ac:dyDescent="0.2">
      <c r="A431" s="228">
        <v>2410</v>
      </c>
      <c r="B431" s="487" t="s">
        <v>990</v>
      </c>
      <c r="C431" s="487"/>
      <c r="D431" s="487"/>
      <c r="E431" s="487"/>
      <c r="F431" s="487"/>
      <c r="G431" s="487"/>
      <c r="H431" s="488"/>
    </row>
    <row r="432" spans="1:8" ht="15" customHeight="1" x14ac:dyDescent="0.2">
      <c r="A432" s="228">
        <v>2420</v>
      </c>
      <c r="B432" s="487" t="s">
        <v>991</v>
      </c>
      <c r="C432" s="487"/>
      <c r="D432" s="487"/>
      <c r="E432" s="487"/>
      <c r="F432" s="487"/>
      <c r="G432" s="487"/>
      <c r="H432" s="488"/>
    </row>
    <row r="433" spans="1:8" ht="15" customHeight="1" x14ac:dyDescent="0.2">
      <c r="A433" s="228">
        <v>2431</v>
      </c>
      <c r="B433" s="487" t="s">
        <v>992</v>
      </c>
      <c r="C433" s="487"/>
      <c r="D433" s="487"/>
      <c r="E433" s="487"/>
      <c r="F433" s="487"/>
      <c r="G433" s="487"/>
      <c r="H433" s="488"/>
    </row>
    <row r="434" spans="1:8" ht="15" customHeight="1" x14ac:dyDescent="0.2">
      <c r="A434" s="228">
        <v>2432</v>
      </c>
      <c r="B434" s="487" t="s">
        <v>555</v>
      </c>
      <c r="C434" s="487"/>
      <c r="D434" s="487"/>
      <c r="E434" s="487"/>
      <c r="F434" s="487"/>
      <c r="G434" s="487"/>
      <c r="H434" s="488"/>
    </row>
    <row r="435" spans="1:8" ht="15" customHeight="1" x14ac:dyDescent="0.2">
      <c r="A435" s="228">
        <v>2433</v>
      </c>
      <c r="B435" s="487" t="s">
        <v>556</v>
      </c>
      <c r="C435" s="487"/>
      <c r="D435" s="487"/>
      <c r="E435" s="487"/>
      <c r="F435" s="487"/>
      <c r="G435" s="487"/>
      <c r="H435" s="488"/>
    </row>
    <row r="436" spans="1:8" ht="15" customHeight="1" x14ac:dyDescent="0.2">
      <c r="A436" s="228">
        <v>2434</v>
      </c>
      <c r="B436" s="487" t="s">
        <v>557</v>
      </c>
      <c r="C436" s="487"/>
      <c r="D436" s="487"/>
      <c r="E436" s="487"/>
      <c r="F436" s="487"/>
      <c r="G436" s="487"/>
      <c r="H436" s="488"/>
    </row>
    <row r="437" spans="1:8" ht="15" customHeight="1" x14ac:dyDescent="0.2">
      <c r="A437" s="228">
        <v>2441</v>
      </c>
      <c r="B437" s="487" t="s">
        <v>2903</v>
      </c>
      <c r="C437" s="487"/>
      <c r="D437" s="487"/>
      <c r="E437" s="487"/>
      <c r="F437" s="487"/>
      <c r="G437" s="487"/>
      <c r="H437" s="488"/>
    </row>
    <row r="438" spans="1:8" ht="15" customHeight="1" x14ac:dyDescent="0.2">
      <c r="A438" s="228">
        <v>2442</v>
      </c>
      <c r="B438" s="487" t="s">
        <v>2904</v>
      </c>
      <c r="C438" s="487"/>
      <c r="D438" s="487"/>
      <c r="E438" s="487"/>
      <c r="F438" s="487"/>
      <c r="G438" s="487"/>
      <c r="H438" s="488"/>
    </row>
    <row r="439" spans="1:8" ht="15" customHeight="1" x14ac:dyDescent="0.2">
      <c r="A439" s="228">
        <v>2443</v>
      </c>
      <c r="B439" s="487" t="s">
        <v>558</v>
      </c>
      <c r="C439" s="487"/>
      <c r="D439" s="487"/>
      <c r="E439" s="487"/>
      <c r="F439" s="487"/>
      <c r="G439" s="487"/>
      <c r="H439" s="488"/>
    </row>
    <row r="440" spans="1:8" ht="15" customHeight="1" x14ac:dyDescent="0.2">
      <c r="A440" s="228">
        <v>2444</v>
      </c>
      <c r="B440" s="487" t="s">
        <v>2905</v>
      </c>
      <c r="C440" s="487"/>
      <c r="D440" s="487"/>
      <c r="E440" s="487"/>
      <c r="F440" s="487"/>
      <c r="G440" s="487"/>
      <c r="H440" s="488"/>
    </row>
    <row r="441" spans="1:8" ht="15" customHeight="1" x14ac:dyDescent="0.2">
      <c r="A441" s="228">
        <v>2445</v>
      </c>
      <c r="B441" s="487" t="s">
        <v>2906</v>
      </c>
      <c r="C441" s="487"/>
      <c r="D441" s="487"/>
      <c r="E441" s="487"/>
      <c r="F441" s="487"/>
      <c r="G441" s="487"/>
      <c r="H441" s="488"/>
    </row>
    <row r="442" spans="1:8" ht="15" customHeight="1" x14ac:dyDescent="0.2">
      <c r="A442" s="228">
        <v>2446</v>
      </c>
      <c r="B442" s="487" t="s">
        <v>559</v>
      </c>
      <c r="C442" s="487"/>
      <c r="D442" s="487"/>
      <c r="E442" s="487"/>
      <c r="F442" s="487"/>
      <c r="G442" s="487"/>
      <c r="H442" s="488"/>
    </row>
    <row r="443" spans="1:8" ht="15" customHeight="1" x14ac:dyDescent="0.2">
      <c r="A443" s="228">
        <v>2451</v>
      </c>
      <c r="B443" s="487" t="s">
        <v>2907</v>
      </c>
      <c r="C443" s="487"/>
      <c r="D443" s="487"/>
      <c r="E443" s="487"/>
      <c r="F443" s="487"/>
      <c r="G443" s="487"/>
      <c r="H443" s="488"/>
    </row>
    <row r="444" spans="1:8" ht="15" customHeight="1" x14ac:dyDescent="0.2">
      <c r="A444" s="228">
        <v>2452</v>
      </c>
      <c r="B444" s="487" t="s">
        <v>2908</v>
      </c>
      <c r="C444" s="487"/>
      <c r="D444" s="487"/>
      <c r="E444" s="487"/>
      <c r="F444" s="487"/>
      <c r="G444" s="487"/>
      <c r="H444" s="488"/>
    </row>
    <row r="445" spans="1:8" ht="15" customHeight="1" x14ac:dyDescent="0.2">
      <c r="A445" s="228">
        <v>2453</v>
      </c>
      <c r="B445" s="487" t="s">
        <v>560</v>
      </c>
      <c r="C445" s="487"/>
      <c r="D445" s="487"/>
      <c r="E445" s="487"/>
      <c r="F445" s="487"/>
      <c r="G445" s="487"/>
      <c r="H445" s="488"/>
    </row>
    <row r="446" spans="1:8" ht="15" customHeight="1" x14ac:dyDescent="0.2">
      <c r="A446" s="228">
        <v>2454</v>
      </c>
      <c r="B446" s="487" t="s">
        <v>561</v>
      </c>
      <c r="C446" s="487"/>
      <c r="D446" s="487"/>
      <c r="E446" s="487"/>
      <c r="F446" s="487"/>
      <c r="G446" s="487"/>
      <c r="H446" s="488"/>
    </row>
    <row r="447" spans="1:8" ht="15" customHeight="1" x14ac:dyDescent="0.2">
      <c r="A447" s="228">
        <v>2511</v>
      </c>
      <c r="B447" s="487" t="s">
        <v>562</v>
      </c>
      <c r="C447" s="487"/>
      <c r="D447" s="487"/>
      <c r="E447" s="487"/>
      <c r="F447" s="487"/>
      <c r="G447" s="487"/>
      <c r="H447" s="488"/>
    </row>
    <row r="448" spans="1:8" ht="15" customHeight="1" x14ac:dyDescent="0.2">
      <c r="A448" s="228">
        <v>2512</v>
      </c>
      <c r="B448" s="487" t="s">
        <v>563</v>
      </c>
      <c r="C448" s="487"/>
      <c r="D448" s="487"/>
      <c r="E448" s="487"/>
      <c r="F448" s="487"/>
      <c r="G448" s="487"/>
      <c r="H448" s="488"/>
    </row>
    <row r="449" spans="1:8" ht="15" customHeight="1" x14ac:dyDescent="0.2">
      <c r="A449" s="228">
        <v>2521</v>
      </c>
      <c r="B449" s="487" t="s">
        <v>3047</v>
      </c>
      <c r="C449" s="487"/>
      <c r="D449" s="487"/>
      <c r="E449" s="487"/>
      <c r="F449" s="487"/>
      <c r="G449" s="487"/>
      <c r="H449" s="488"/>
    </row>
    <row r="450" spans="1:8" ht="15" customHeight="1" x14ac:dyDescent="0.2">
      <c r="A450" s="228">
        <v>2529</v>
      </c>
      <c r="B450" s="487" t="s">
        <v>2656</v>
      </c>
      <c r="C450" s="487"/>
      <c r="D450" s="487"/>
      <c r="E450" s="487"/>
      <c r="F450" s="487"/>
      <c r="G450" s="487"/>
      <c r="H450" s="488"/>
    </row>
    <row r="451" spans="1:8" ht="15" customHeight="1" x14ac:dyDescent="0.2">
      <c r="A451" s="228">
        <v>2530</v>
      </c>
      <c r="B451" s="487" t="s">
        <v>3452</v>
      </c>
      <c r="C451" s="487"/>
      <c r="D451" s="487"/>
      <c r="E451" s="487"/>
      <c r="F451" s="487"/>
      <c r="G451" s="487"/>
      <c r="H451" s="488"/>
    </row>
    <row r="452" spans="1:8" ht="15" customHeight="1" x14ac:dyDescent="0.2">
      <c r="A452" s="228">
        <v>2540</v>
      </c>
      <c r="B452" s="487" t="s">
        <v>3453</v>
      </c>
      <c r="C452" s="487"/>
      <c r="D452" s="487"/>
      <c r="E452" s="487"/>
      <c r="F452" s="487"/>
      <c r="G452" s="487"/>
      <c r="H452" s="488"/>
    </row>
    <row r="453" spans="1:8" ht="15" customHeight="1" x14ac:dyDescent="0.2">
      <c r="A453" s="228">
        <v>2550</v>
      </c>
      <c r="B453" s="487" t="s">
        <v>3454</v>
      </c>
      <c r="C453" s="487"/>
      <c r="D453" s="487"/>
      <c r="E453" s="487"/>
      <c r="F453" s="487"/>
      <c r="G453" s="487"/>
      <c r="H453" s="488"/>
    </row>
    <row r="454" spans="1:8" ht="15" customHeight="1" x14ac:dyDescent="0.2">
      <c r="A454" s="228">
        <v>2561</v>
      </c>
      <c r="B454" s="487" t="s">
        <v>3455</v>
      </c>
      <c r="C454" s="487"/>
      <c r="D454" s="487"/>
      <c r="E454" s="487"/>
      <c r="F454" s="487"/>
      <c r="G454" s="487"/>
      <c r="H454" s="488"/>
    </row>
    <row r="455" spans="1:8" ht="15" customHeight="1" x14ac:dyDescent="0.2">
      <c r="A455" s="228">
        <v>2562</v>
      </c>
      <c r="B455" s="487" t="s">
        <v>3456</v>
      </c>
      <c r="C455" s="487"/>
      <c r="D455" s="487"/>
      <c r="E455" s="487"/>
      <c r="F455" s="487"/>
      <c r="G455" s="487"/>
      <c r="H455" s="488"/>
    </row>
    <row r="456" spans="1:8" ht="15" customHeight="1" x14ac:dyDescent="0.2">
      <c r="A456" s="228">
        <v>2571</v>
      </c>
      <c r="B456" s="487" t="s">
        <v>2745</v>
      </c>
      <c r="C456" s="487"/>
      <c r="D456" s="487"/>
      <c r="E456" s="487"/>
      <c r="F456" s="487"/>
      <c r="G456" s="487"/>
      <c r="H456" s="488"/>
    </row>
    <row r="457" spans="1:8" ht="15" customHeight="1" x14ac:dyDescent="0.2">
      <c r="A457" s="228">
        <v>2572</v>
      </c>
      <c r="B457" s="487" t="s">
        <v>2747</v>
      </c>
      <c r="C457" s="487"/>
      <c r="D457" s="487"/>
      <c r="E457" s="487"/>
      <c r="F457" s="487"/>
      <c r="G457" s="487"/>
      <c r="H457" s="488"/>
    </row>
    <row r="458" spans="1:8" ht="15" customHeight="1" x14ac:dyDescent="0.2">
      <c r="A458" s="228">
        <v>2573</v>
      </c>
      <c r="B458" s="487" t="s">
        <v>2746</v>
      </c>
      <c r="C458" s="487"/>
      <c r="D458" s="487"/>
      <c r="E458" s="487"/>
      <c r="F458" s="487"/>
      <c r="G458" s="487"/>
      <c r="H458" s="488"/>
    </row>
    <row r="459" spans="1:8" ht="15" customHeight="1" x14ac:dyDescent="0.2">
      <c r="A459" s="228">
        <v>2591</v>
      </c>
      <c r="B459" s="487" t="s">
        <v>3457</v>
      </c>
      <c r="C459" s="487"/>
      <c r="D459" s="487"/>
      <c r="E459" s="487"/>
      <c r="F459" s="487"/>
      <c r="G459" s="487"/>
      <c r="H459" s="488"/>
    </row>
    <row r="460" spans="1:8" ht="15" customHeight="1" x14ac:dyDescent="0.2">
      <c r="A460" s="228">
        <v>2592</v>
      </c>
      <c r="B460" s="487" t="s">
        <v>3458</v>
      </c>
      <c r="C460" s="487"/>
      <c r="D460" s="487"/>
      <c r="E460" s="487"/>
      <c r="F460" s="487"/>
      <c r="G460" s="487"/>
      <c r="H460" s="488"/>
    </row>
    <row r="461" spans="1:8" ht="15" customHeight="1" x14ac:dyDescent="0.2">
      <c r="A461" s="228">
        <v>2593</v>
      </c>
      <c r="B461" s="487" t="s">
        <v>3459</v>
      </c>
      <c r="C461" s="487"/>
      <c r="D461" s="487"/>
      <c r="E461" s="487"/>
      <c r="F461" s="487"/>
      <c r="G461" s="487"/>
      <c r="H461" s="488"/>
    </row>
    <row r="462" spans="1:8" ht="15" customHeight="1" x14ac:dyDescent="0.2">
      <c r="A462" s="228">
        <v>2594</v>
      </c>
      <c r="B462" s="487" t="s">
        <v>3460</v>
      </c>
      <c r="C462" s="487"/>
      <c r="D462" s="487"/>
      <c r="E462" s="487"/>
      <c r="F462" s="487"/>
      <c r="G462" s="487"/>
      <c r="H462" s="488"/>
    </row>
    <row r="463" spans="1:8" ht="15" customHeight="1" x14ac:dyDescent="0.2">
      <c r="A463" s="228">
        <v>2599</v>
      </c>
      <c r="B463" s="487" t="s">
        <v>3493</v>
      </c>
      <c r="C463" s="487"/>
      <c r="D463" s="487"/>
      <c r="E463" s="487"/>
      <c r="F463" s="487"/>
      <c r="G463" s="487"/>
      <c r="H463" s="488"/>
    </row>
    <row r="464" spans="1:8" ht="15" customHeight="1" x14ac:dyDescent="0.2">
      <c r="A464" s="228">
        <v>2611</v>
      </c>
      <c r="B464" s="487" t="s">
        <v>3494</v>
      </c>
      <c r="C464" s="487"/>
      <c r="D464" s="487"/>
      <c r="E464" s="487"/>
      <c r="F464" s="487"/>
      <c r="G464" s="487"/>
      <c r="H464" s="488"/>
    </row>
    <row r="465" spans="1:8" ht="15" customHeight="1" x14ac:dyDescent="0.2">
      <c r="A465" s="228">
        <v>2612</v>
      </c>
      <c r="B465" s="487" t="s">
        <v>3486</v>
      </c>
      <c r="C465" s="487"/>
      <c r="D465" s="487"/>
      <c r="E465" s="487"/>
      <c r="F465" s="487"/>
      <c r="G465" s="487"/>
      <c r="H465" s="488"/>
    </row>
    <row r="466" spans="1:8" ht="15" customHeight="1" x14ac:dyDescent="0.2">
      <c r="A466" s="228">
        <v>2620</v>
      </c>
      <c r="B466" s="487" t="s">
        <v>331</v>
      </c>
      <c r="C466" s="487"/>
      <c r="D466" s="487"/>
      <c r="E466" s="487"/>
      <c r="F466" s="487"/>
      <c r="G466" s="487"/>
      <c r="H466" s="488"/>
    </row>
    <row r="467" spans="1:8" ht="15" customHeight="1" x14ac:dyDescent="0.2">
      <c r="A467" s="228">
        <v>2630</v>
      </c>
      <c r="B467" s="487" t="s">
        <v>332</v>
      </c>
      <c r="C467" s="487"/>
      <c r="D467" s="487"/>
      <c r="E467" s="487"/>
      <c r="F467" s="487"/>
      <c r="G467" s="487"/>
      <c r="H467" s="488"/>
    </row>
    <row r="468" spans="1:8" ht="15" customHeight="1" x14ac:dyDescent="0.2">
      <c r="A468" s="228">
        <v>2640</v>
      </c>
      <c r="B468" s="487" t="s">
        <v>333</v>
      </c>
      <c r="C468" s="487"/>
      <c r="D468" s="487"/>
      <c r="E468" s="487"/>
      <c r="F468" s="487"/>
      <c r="G468" s="487"/>
      <c r="H468" s="488"/>
    </row>
    <row r="469" spans="1:8" ht="15" customHeight="1" x14ac:dyDescent="0.2">
      <c r="A469" s="228">
        <v>2651</v>
      </c>
      <c r="B469" s="487" t="s">
        <v>334</v>
      </c>
      <c r="C469" s="487"/>
      <c r="D469" s="487"/>
      <c r="E469" s="487"/>
      <c r="F469" s="487"/>
      <c r="G469" s="487"/>
      <c r="H469" s="488"/>
    </row>
    <row r="470" spans="1:8" ht="15" customHeight="1" x14ac:dyDescent="0.2">
      <c r="A470" s="228">
        <v>2652</v>
      </c>
      <c r="B470" s="487" t="s">
        <v>335</v>
      </c>
      <c r="C470" s="487"/>
      <c r="D470" s="487"/>
      <c r="E470" s="487"/>
      <c r="F470" s="487"/>
      <c r="G470" s="487"/>
      <c r="H470" s="488"/>
    </row>
    <row r="471" spans="1:8" ht="15" customHeight="1" x14ac:dyDescent="0.2">
      <c r="A471" s="228">
        <v>2660</v>
      </c>
      <c r="B471" s="487" t="s">
        <v>336</v>
      </c>
      <c r="C471" s="487"/>
      <c r="D471" s="487"/>
      <c r="E471" s="487"/>
      <c r="F471" s="487"/>
      <c r="G471" s="487"/>
      <c r="H471" s="488"/>
    </row>
    <row r="472" spans="1:8" ht="15" customHeight="1" x14ac:dyDescent="0.2">
      <c r="A472" s="228">
        <v>2670</v>
      </c>
      <c r="B472" s="487" t="s">
        <v>523</v>
      </c>
      <c r="C472" s="487"/>
      <c r="D472" s="487"/>
      <c r="E472" s="487"/>
      <c r="F472" s="487"/>
      <c r="G472" s="487"/>
      <c r="H472" s="488"/>
    </row>
    <row r="473" spans="1:8" ht="15" customHeight="1" x14ac:dyDescent="0.2">
      <c r="A473" s="228">
        <v>2680</v>
      </c>
      <c r="B473" s="487" t="s">
        <v>524</v>
      </c>
      <c r="C473" s="487"/>
      <c r="D473" s="487"/>
      <c r="E473" s="487"/>
      <c r="F473" s="487"/>
      <c r="G473" s="487"/>
      <c r="H473" s="488"/>
    </row>
    <row r="474" spans="1:8" ht="15" customHeight="1" x14ac:dyDescent="0.2">
      <c r="A474" s="228">
        <v>2711</v>
      </c>
      <c r="B474" s="487" t="s">
        <v>525</v>
      </c>
      <c r="C474" s="487"/>
      <c r="D474" s="487"/>
      <c r="E474" s="487"/>
      <c r="F474" s="487"/>
      <c r="G474" s="487"/>
      <c r="H474" s="488"/>
    </row>
    <row r="475" spans="1:8" ht="15" customHeight="1" x14ac:dyDescent="0.2">
      <c r="A475" s="228">
        <v>2712</v>
      </c>
      <c r="B475" s="487" t="s">
        <v>526</v>
      </c>
      <c r="C475" s="487"/>
      <c r="D475" s="487"/>
      <c r="E475" s="487"/>
      <c r="F475" s="487"/>
      <c r="G475" s="487"/>
      <c r="H475" s="488"/>
    </row>
    <row r="476" spans="1:8" ht="15" customHeight="1" x14ac:dyDescent="0.2">
      <c r="A476" s="228">
        <v>2720</v>
      </c>
      <c r="B476" s="487" t="s">
        <v>527</v>
      </c>
      <c r="C476" s="487"/>
      <c r="D476" s="487"/>
      <c r="E476" s="487"/>
      <c r="F476" s="487"/>
      <c r="G476" s="487"/>
      <c r="H476" s="488"/>
    </row>
    <row r="477" spans="1:8" ht="15" customHeight="1" x14ac:dyDescent="0.2">
      <c r="A477" s="228">
        <v>2731</v>
      </c>
      <c r="B477" s="487" t="s">
        <v>3250</v>
      </c>
      <c r="C477" s="487"/>
      <c r="D477" s="487"/>
      <c r="E477" s="487"/>
      <c r="F477" s="487"/>
      <c r="G477" s="487"/>
      <c r="H477" s="488"/>
    </row>
    <row r="478" spans="1:8" ht="15" customHeight="1" x14ac:dyDescent="0.2">
      <c r="A478" s="228">
        <v>2732</v>
      </c>
      <c r="B478" s="487" t="s">
        <v>3251</v>
      </c>
      <c r="C478" s="487"/>
      <c r="D478" s="487"/>
      <c r="E478" s="487"/>
      <c r="F478" s="487"/>
      <c r="G478" s="487"/>
      <c r="H478" s="488"/>
    </row>
    <row r="479" spans="1:8" ht="15" customHeight="1" x14ac:dyDescent="0.2">
      <c r="A479" s="228">
        <v>2733</v>
      </c>
      <c r="B479" s="487" t="s">
        <v>3695</v>
      </c>
      <c r="C479" s="487"/>
      <c r="D479" s="487"/>
      <c r="E479" s="487"/>
      <c r="F479" s="487"/>
      <c r="G479" s="487"/>
      <c r="H479" s="488"/>
    </row>
    <row r="480" spans="1:8" ht="15" customHeight="1" x14ac:dyDescent="0.2">
      <c r="A480" s="228">
        <v>2740</v>
      </c>
      <c r="B480" s="487" t="s">
        <v>101</v>
      </c>
      <c r="C480" s="487"/>
      <c r="D480" s="487"/>
      <c r="E480" s="487"/>
      <c r="F480" s="487"/>
      <c r="G480" s="487"/>
      <c r="H480" s="488"/>
    </row>
    <row r="481" spans="1:8" ht="15" customHeight="1" x14ac:dyDescent="0.2">
      <c r="A481" s="228">
        <v>2751</v>
      </c>
      <c r="B481" s="487" t="s">
        <v>102</v>
      </c>
      <c r="C481" s="487"/>
      <c r="D481" s="487"/>
      <c r="E481" s="487"/>
      <c r="F481" s="487"/>
      <c r="G481" s="487"/>
      <c r="H481" s="488"/>
    </row>
    <row r="482" spans="1:8" ht="15" customHeight="1" x14ac:dyDescent="0.2">
      <c r="A482" s="228">
        <v>2752</v>
      </c>
      <c r="B482" s="487" t="s">
        <v>103</v>
      </c>
      <c r="C482" s="487"/>
      <c r="D482" s="487"/>
      <c r="E482" s="487"/>
      <c r="F482" s="487"/>
      <c r="G482" s="487"/>
      <c r="H482" s="488"/>
    </row>
    <row r="483" spans="1:8" ht="15" customHeight="1" x14ac:dyDescent="0.2">
      <c r="A483" s="228">
        <v>2790</v>
      </c>
      <c r="B483" s="487" t="s">
        <v>104</v>
      </c>
      <c r="C483" s="487"/>
      <c r="D483" s="487"/>
      <c r="E483" s="487"/>
      <c r="F483" s="487"/>
      <c r="G483" s="487"/>
      <c r="H483" s="488"/>
    </row>
    <row r="484" spans="1:8" ht="15" customHeight="1" x14ac:dyDescent="0.2">
      <c r="A484" s="228">
        <v>2811</v>
      </c>
      <c r="B484" s="487" t="s">
        <v>4038</v>
      </c>
      <c r="C484" s="487"/>
      <c r="D484" s="487"/>
      <c r="E484" s="487"/>
      <c r="F484" s="487"/>
      <c r="G484" s="487"/>
      <c r="H484" s="488"/>
    </row>
    <row r="485" spans="1:8" ht="15" customHeight="1" x14ac:dyDescent="0.2">
      <c r="A485" s="228">
        <v>2812</v>
      </c>
      <c r="B485" s="487" t="s">
        <v>4039</v>
      </c>
      <c r="C485" s="487"/>
      <c r="D485" s="487"/>
      <c r="E485" s="487"/>
      <c r="F485" s="487"/>
      <c r="G485" s="487"/>
      <c r="H485" s="488"/>
    </row>
    <row r="486" spans="1:8" ht="15" customHeight="1" x14ac:dyDescent="0.2">
      <c r="A486" s="228">
        <v>2813</v>
      </c>
      <c r="B486" s="487" t="s">
        <v>4040</v>
      </c>
      <c r="C486" s="487"/>
      <c r="D486" s="487"/>
      <c r="E486" s="487"/>
      <c r="F486" s="487"/>
      <c r="G486" s="487"/>
      <c r="H486" s="488"/>
    </row>
    <row r="487" spans="1:8" ht="15" customHeight="1" x14ac:dyDescent="0.2">
      <c r="A487" s="228">
        <v>2814</v>
      </c>
      <c r="B487" s="487" t="s">
        <v>2800</v>
      </c>
      <c r="C487" s="487"/>
      <c r="D487" s="487"/>
      <c r="E487" s="487"/>
      <c r="F487" s="487"/>
      <c r="G487" s="487"/>
      <c r="H487" s="488"/>
    </row>
    <row r="488" spans="1:8" ht="15" customHeight="1" x14ac:dyDescent="0.2">
      <c r="A488" s="228">
        <v>2815</v>
      </c>
      <c r="B488" s="487" t="s">
        <v>864</v>
      </c>
      <c r="C488" s="487"/>
      <c r="D488" s="487"/>
      <c r="E488" s="487"/>
      <c r="F488" s="487"/>
      <c r="G488" s="487"/>
      <c r="H488" s="488"/>
    </row>
    <row r="489" spans="1:8" ht="15" customHeight="1" x14ac:dyDescent="0.2">
      <c r="A489" s="228">
        <v>2821</v>
      </c>
      <c r="B489" s="487" t="s">
        <v>865</v>
      </c>
      <c r="C489" s="487"/>
      <c r="D489" s="487"/>
      <c r="E489" s="487"/>
      <c r="F489" s="487"/>
      <c r="G489" s="487"/>
      <c r="H489" s="488"/>
    </row>
    <row r="490" spans="1:8" ht="15" customHeight="1" x14ac:dyDescent="0.2">
      <c r="A490" s="228">
        <v>2822</v>
      </c>
      <c r="B490" s="487" t="s">
        <v>2748</v>
      </c>
      <c r="C490" s="487"/>
      <c r="D490" s="487"/>
      <c r="E490" s="487"/>
      <c r="F490" s="487"/>
      <c r="G490" s="487"/>
      <c r="H490" s="488"/>
    </row>
    <row r="491" spans="1:8" ht="15" customHeight="1" x14ac:dyDescent="0.2">
      <c r="A491" s="228">
        <v>2823</v>
      </c>
      <c r="B491" s="487" t="s">
        <v>3656</v>
      </c>
      <c r="C491" s="487"/>
      <c r="D491" s="487"/>
      <c r="E491" s="487"/>
      <c r="F491" s="487"/>
      <c r="G491" s="487"/>
      <c r="H491" s="488"/>
    </row>
    <row r="492" spans="1:8" ht="15" customHeight="1" x14ac:dyDescent="0.2">
      <c r="A492" s="228">
        <v>2824</v>
      </c>
      <c r="B492" s="487" t="s">
        <v>3657</v>
      </c>
      <c r="C492" s="487"/>
      <c r="D492" s="487"/>
      <c r="E492" s="487"/>
      <c r="F492" s="487"/>
      <c r="G492" s="487"/>
      <c r="H492" s="488"/>
    </row>
    <row r="493" spans="1:8" ht="15" customHeight="1" x14ac:dyDescent="0.2">
      <c r="A493" s="228">
        <v>2825</v>
      </c>
      <c r="B493" s="487" t="s">
        <v>3658</v>
      </c>
      <c r="C493" s="487"/>
      <c r="D493" s="487"/>
      <c r="E493" s="487"/>
      <c r="F493" s="487"/>
      <c r="G493" s="487"/>
      <c r="H493" s="488"/>
    </row>
    <row r="494" spans="1:8" ht="15" customHeight="1" x14ac:dyDescent="0.2">
      <c r="A494" s="228">
        <v>2829</v>
      </c>
      <c r="B494" s="487" t="s">
        <v>3659</v>
      </c>
      <c r="C494" s="487"/>
      <c r="D494" s="487"/>
      <c r="E494" s="487"/>
      <c r="F494" s="487"/>
      <c r="G494" s="487"/>
      <c r="H494" s="488"/>
    </row>
    <row r="495" spans="1:8" ht="15" customHeight="1" x14ac:dyDescent="0.2">
      <c r="A495" s="228">
        <v>2830</v>
      </c>
      <c r="B495" s="487" t="s">
        <v>720</v>
      </c>
      <c r="C495" s="487"/>
      <c r="D495" s="487"/>
      <c r="E495" s="487"/>
      <c r="F495" s="487"/>
      <c r="G495" s="487"/>
      <c r="H495" s="488"/>
    </row>
    <row r="496" spans="1:8" ht="15" customHeight="1" x14ac:dyDescent="0.2">
      <c r="A496" s="228">
        <v>2841</v>
      </c>
      <c r="B496" s="487" t="s">
        <v>721</v>
      </c>
      <c r="C496" s="487"/>
      <c r="D496" s="487"/>
      <c r="E496" s="487"/>
      <c r="F496" s="487"/>
      <c r="G496" s="487"/>
      <c r="H496" s="488"/>
    </row>
    <row r="497" spans="1:8" ht="15" customHeight="1" x14ac:dyDescent="0.2">
      <c r="A497" s="228">
        <v>2849</v>
      </c>
      <c r="B497" s="487" t="s">
        <v>722</v>
      </c>
      <c r="C497" s="487"/>
      <c r="D497" s="487"/>
      <c r="E497" s="487"/>
      <c r="F497" s="487"/>
      <c r="G497" s="487"/>
      <c r="H497" s="488"/>
    </row>
    <row r="498" spans="1:8" ht="15" customHeight="1" x14ac:dyDescent="0.2">
      <c r="A498" s="228">
        <v>2891</v>
      </c>
      <c r="B498" s="487" t="s">
        <v>2749</v>
      </c>
      <c r="C498" s="487"/>
      <c r="D498" s="487"/>
      <c r="E498" s="487"/>
      <c r="F498" s="487"/>
      <c r="G498" s="487"/>
      <c r="H498" s="488"/>
    </row>
    <row r="499" spans="1:8" ht="15" customHeight="1" x14ac:dyDescent="0.2">
      <c r="A499" s="228">
        <v>2892</v>
      </c>
      <c r="B499" s="487" t="s">
        <v>723</v>
      </c>
      <c r="C499" s="487"/>
      <c r="D499" s="487"/>
      <c r="E499" s="487"/>
      <c r="F499" s="487"/>
      <c r="G499" s="487"/>
      <c r="H499" s="488"/>
    </row>
    <row r="500" spans="1:8" ht="15" customHeight="1" x14ac:dyDescent="0.2">
      <c r="A500" s="228">
        <v>2893</v>
      </c>
      <c r="B500" s="487" t="s">
        <v>724</v>
      </c>
      <c r="C500" s="487"/>
      <c r="D500" s="487"/>
      <c r="E500" s="487"/>
      <c r="F500" s="487"/>
      <c r="G500" s="487"/>
      <c r="H500" s="488"/>
    </row>
    <row r="501" spans="1:8" ht="15" customHeight="1" x14ac:dyDescent="0.2">
      <c r="A501" s="228">
        <v>2894</v>
      </c>
      <c r="B501" s="487" t="s">
        <v>725</v>
      </c>
      <c r="C501" s="487"/>
      <c r="D501" s="487"/>
      <c r="E501" s="487"/>
      <c r="F501" s="487"/>
      <c r="G501" s="487"/>
      <c r="H501" s="488"/>
    </row>
    <row r="502" spans="1:8" ht="15" customHeight="1" x14ac:dyDescent="0.2">
      <c r="A502" s="228">
        <v>2895</v>
      </c>
      <c r="B502" s="487" t="s">
        <v>726</v>
      </c>
      <c r="C502" s="487"/>
      <c r="D502" s="487"/>
      <c r="E502" s="487"/>
      <c r="F502" s="487"/>
      <c r="G502" s="487"/>
      <c r="H502" s="488"/>
    </row>
    <row r="503" spans="1:8" ht="15" customHeight="1" x14ac:dyDescent="0.2">
      <c r="A503" s="228">
        <v>2896</v>
      </c>
      <c r="B503" s="487" t="s">
        <v>2928</v>
      </c>
      <c r="C503" s="487"/>
      <c r="D503" s="487"/>
      <c r="E503" s="487"/>
      <c r="F503" s="487"/>
      <c r="G503" s="487"/>
      <c r="H503" s="488"/>
    </row>
    <row r="504" spans="1:8" ht="15" customHeight="1" x14ac:dyDescent="0.2">
      <c r="A504" s="228">
        <v>2899</v>
      </c>
      <c r="B504" s="487" t="s">
        <v>2929</v>
      </c>
      <c r="C504" s="487"/>
      <c r="D504" s="487"/>
      <c r="E504" s="487"/>
      <c r="F504" s="487"/>
      <c r="G504" s="487"/>
      <c r="H504" s="488"/>
    </row>
    <row r="505" spans="1:8" ht="15" customHeight="1" x14ac:dyDescent="0.2">
      <c r="A505" s="228">
        <v>2910</v>
      </c>
      <c r="B505" s="487" t="s">
        <v>3049</v>
      </c>
      <c r="C505" s="487"/>
      <c r="D505" s="487"/>
      <c r="E505" s="487"/>
      <c r="F505" s="487"/>
      <c r="G505" s="487"/>
      <c r="H505" s="488"/>
    </row>
    <row r="506" spans="1:8" ht="15" customHeight="1" x14ac:dyDescent="0.2">
      <c r="A506" s="228">
        <v>2920</v>
      </c>
      <c r="B506" s="487" t="s">
        <v>2930</v>
      </c>
      <c r="C506" s="487"/>
      <c r="D506" s="487"/>
      <c r="E506" s="487"/>
      <c r="F506" s="487"/>
      <c r="G506" s="487"/>
      <c r="H506" s="488"/>
    </row>
    <row r="507" spans="1:8" ht="15" customHeight="1" x14ac:dyDescent="0.2">
      <c r="A507" s="228">
        <v>2931</v>
      </c>
      <c r="B507" s="487" t="s">
        <v>2931</v>
      </c>
      <c r="C507" s="487"/>
      <c r="D507" s="487"/>
      <c r="E507" s="487"/>
      <c r="F507" s="487"/>
      <c r="G507" s="487"/>
      <c r="H507" s="488"/>
    </row>
    <row r="508" spans="1:8" ht="15" customHeight="1" x14ac:dyDescent="0.2">
      <c r="A508" s="228">
        <v>2932</v>
      </c>
      <c r="B508" s="487" t="s">
        <v>2932</v>
      </c>
      <c r="C508" s="487"/>
      <c r="D508" s="487"/>
      <c r="E508" s="487"/>
      <c r="F508" s="487"/>
      <c r="G508" s="487"/>
      <c r="H508" s="488"/>
    </row>
    <row r="509" spans="1:8" ht="15" customHeight="1" x14ac:dyDescent="0.2">
      <c r="A509" s="228">
        <v>3011</v>
      </c>
      <c r="B509" s="487" t="s">
        <v>2933</v>
      </c>
      <c r="C509" s="487"/>
      <c r="D509" s="487"/>
      <c r="E509" s="487"/>
      <c r="F509" s="487"/>
      <c r="G509" s="487"/>
      <c r="H509" s="488"/>
    </row>
    <row r="510" spans="1:8" ht="15" customHeight="1" x14ac:dyDescent="0.2">
      <c r="A510" s="228">
        <v>3012</v>
      </c>
      <c r="B510" s="487" t="s">
        <v>2934</v>
      </c>
      <c r="C510" s="487"/>
      <c r="D510" s="487"/>
      <c r="E510" s="487"/>
      <c r="F510" s="487"/>
      <c r="G510" s="487"/>
      <c r="H510" s="488"/>
    </row>
    <row r="511" spans="1:8" ht="15" customHeight="1" x14ac:dyDescent="0.2">
      <c r="A511" s="228">
        <v>3020</v>
      </c>
      <c r="B511" s="487" t="s">
        <v>2380</v>
      </c>
      <c r="C511" s="487"/>
      <c r="D511" s="487"/>
      <c r="E511" s="487"/>
      <c r="F511" s="487"/>
      <c r="G511" s="487"/>
      <c r="H511" s="488"/>
    </row>
    <row r="512" spans="1:8" ht="15" customHeight="1" x14ac:dyDescent="0.2">
      <c r="A512" s="228">
        <v>3030</v>
      </c>
      <c r="B512" s="487" t="s">
        <v>693</v>
      </c>
      <c r="C512" s="487"/>
      <c r="D512" s="487"/>
      <c r="E512" s="487"/>
      <c r="F512" s="487"/>
      <c r="G512" s="487"/>
      <c r="H512" s="488"/>
    </row>
    <row r="513" spans="1:8" ht="15" customHeight="1" x14ac:dyDescent="0.2">
      <c r="A513" s="228">
        <v>3040</v>
      </c>
      <c r="B513" s="487" t="s">
        <v>694</v>
      </c>
      <c r="C513" s="487"/>
      <c r="D513" s="487"/>
      <c r="E513" s="487"/>
      <c r="F513" s="487"/>
      <c r="G513" s="487"/>
      <c r="H513" s="488"/>
    </row>
    <row r="514" spans="1:8" ht="15" customHeight="1" x14ac:dyDescent="0.2">
      <c r="A514" s="228">
        <v>3091</v>
      </c>
      <c r="B514" s="487" t="s">
        <v>3814</v>
      </c>
      <c r="C514" s="487"/>
      <c r="D514" s="487"/>
      <c r="E514" s="487"/>
      <c r="F514" s="487"/>
      <c r="G514" s="487"/>
      <c r="H514" s="488"/>
    </row>
    <row r="515" spans="1:8" ht="15" customHeight="1" x14ac:dyDescent="0.2">
      <c r="A515" s="228">
        <v>3092</v>
      </c>
      <c r="B515" s="487" t="s">
        <v>3815</v>
      </c>
      <c r="C515" s="487"/>
      <c r="D515" s="487"/>
      <c r="E515" s="487"/>
      <c r="F515" s="487"/>
      <c r="G515" s="487"/>
      <c r="H515" s="488"/>
    </row>
    <row r="516" spans="1:8" ht="15" customHeight="1" x14ac:dyDescent="0.2">
      <c r="A516" s="228">
        <v>3099</v>
      </c>
      <c r="B516" s="487" t="s">
        <v>3816</v>
      </c>
      <c r="C516" s="487"/>
      <c r="D516" s="487"/>
      <c r="E516" s="487"/>
      <c r="F516" s="487"/>
      <c r="G516" s="487"/>
      <c r="H516" s="488"/>
    </row>
    <row r="517" spans="1:8" ht="15" customHeight="1" x14ac:dyDescent="0.2">
      <c r="A517" s="228">
        <v>3101</v>
      </c>
      <c r="B517" s="487" t="s">
        <v>3817</v>
      </c>
      <c r="C517" s="487"/>
      <c r="D517" s="487"/>
      <c r="E517" s="487"/>
      <c r="F517" s="487"/>
      <c r="G517" s="487"/>
      <c r="H517" s="488"/>
    </row>
    <row r="518" spans="1:8" ht="15" customHeight="1" x14ac:dyDescent="0.2">
      <c r="A518" s="228">
        <v>3102</v>
      </c>
      <c r="B518" s="487" t="s">
        <v>3818</v>
      </c>
      <c r="C518" s="487"/>
      <c r="D518" s="487"/>
      <c r="E518" s="487"/>
      <c r="F518" s="487"/>
      <c r="G518" s="487"/>
      <c r="H518" s="488"/>
    </row>
    <row r="519" spans="1:8" ht="15" customHeight="1" x14ac:dyDescent="0.2">
      <c r="A519" s="228">
        <v>3103</v>
      </c>
      <c r="B519" s="487" t="s">
        <v>3526</v>
      </c>
      <c r="C519" s="487"/>
      <c r="D519" s="487"/>
      <c r="E519" s="487"/>
      <c r="F519" s="487"/>
      <c r="G519" s="487"/>
      <c r="H519" s="488"/>
    </row>
    <row r="520" spans="1:8" ht="15" customHeight="1" x14ac:dyDescent="0.2">
      <c r="A520" s="228">
        <v>3109</v>
      </c>
      <c r="B520" s="487" t="s">
        <v>3819</v>
      </c>
      <c r="C520" s="487"/>
      <c r="D520" s="487"/>
      <c r="E520" s="487"/>
      <c r="F520" s="487"/>
      <c r="G520" s="487"/>
      <c r="H520" s="488"/>
    </row>
    <row r="521" spans="1:8" ht="15" customHeight="1" x14ac:dyDescent="0.2">
      <c r="A521" s="228">
        <v>3211</v>
      </c>
      <c r="B521" s="487" t="s">
        <v>3527</v>
      </c>
      <c r="C521" s="487"/>
      <c r="D521" s="487"/>
      <c r="E521" s="487"/>
      <c r="F521" s="487"/>
      <c r="G521" s="487"/>
      <c r="H521" s="488"/>
    </row>
    <row r="522" spans="1:8" ht="15" customHeight="1" x14ac:dyDescent="0.2">
      <c r="A522" s="228">
        <v>3212</v>
      </c>
      <c r="B522" s="487" t="s">
        <v>3820</v>
      </c>
      <c r="C522" s="487"/>
      <c r="D522" s="487"/>
      <c r="E522" s="487"/>
      <c r="F522" s="487"/>
      <c r="G522" s="487"/>
      <c r="H522" s="488"/>
    </row>
    <row r="523" spans="1:8" ht="15" customHeight="1" x14ac:dyDescent="0.2">
      <c r="A523" s="228">
        <v>3213</v>
      </c>
      <c r="B523" s="487" t="s">
        <v>3821</v>
      </c>
      <c r="C523" s="487"/>
      <c r="D523" s="487"/>
      <c r="E523" s="487"/>
      <c r="F523" s="487"/>
      <c r="G523" s="487"/>
      <c r="H523" s="488"/>
    </row>
    <row r="524" spans="1:8" ht="15" customHeight="1" x14ac:dyDescent="0.2">
      <c r="A524" s="228">
        <v>3220</v>
      </c>
      <c r="B524" s="487" t="s">
        <v>2663</v>
      </c>
      <c r="C524" s="487"/>
      <c r="D524" s="487"/>
      <c r="E524" s="487"/>
      <c r="F524" s="487"/>
      <c r="G524" s="487"/>
      <c r="H524" s="488"/>
    </row>
    <row r="525" spans="1:8" ht="15" customHeight="1" x14ac:dyDescent="0.2">
      <c r="A525" s="228">
        <v>3230</v>
      </c>
      <c r="B525" s="487" t="s">
        <v>2664</v>
      </c>
      <c r="C525" s="487"/>
      <c r="D525" s="487"/>
      <c r="E525" s="487"/>
      <c r="F525" s="487"/>
      <c r="G525" s="487"/>
      <c r="H525" s="488"/>
    </row>
    <row r="526" spans="1:8" ht="15" customHeight="1" x14ac:dyDescent="0.2">
      <c r="A526" s="228">
        <v>3240</v>
      </c>
      <c r="B526" s="487" t="s">
        <v>2665</v>
      </c>
      <c r="C526" s="487"/>
      <c r="D526" s="487"/>
      <c r="E526" s="487"/>
      <c r="F526" s="487"/>
      <c r="G526" s="487"/>
      <c r="H526" s="488"/>
    </row>
    <row r="527" spans="1:8" ht="15" customHeight="1" x14ac:dyDescent="0.2">
      <c r="A527" s="228">
        <v>3250</v>
      </c>
      <c r="B527" s="487" t="s">
        <v>3822</v>
      </c>
      <c r="C527" s="487"/>
      <c r="D527" s="487"/>
      <c r="E527" s="487"/>
      <c r="F527" s="487"/>
      <c r="G527" s="487"/>
      <c r="H527" s="488"/>
    </row>
    <row r="528" spans="1:8" ht="15" customHeight="1" x14ac:dyDescent="0.2">
      <c r="A528" s="228">
        <v>3291</v>
      </c>
      <c r="B528" s="487" t="s">
        <v>3823</v>
      </c>
      <c r="C528" s="487"/>
      <c r="D528" s="487"/>
      <c r="E528" s="487"/>
      <c r="F528" s="487"/>
      <c r="G528" s="487"/>
      <c r="H528" s="488"/>
    </row>
    <row r="529" spans="1:8" ht="15" customHeight="1" x14ac:dyDescent="0.2">
      <c r="A529" s="228">
        <v>3299</v>
      </c>
      <c r="B529" s="487" t="s">
        <v>3824</v>
      </c>
      <c r="C529" s="487"/>
      <c r="D529" s="487"/>
      <c r="E529" s="487"/>
      <c r="F529" s="487"/>
      <c r="G529" s="487"/>
      <c r="H529" s="488"/>
    </row>
    <row r="530" spans="1:8" ht="15" customHeight="1" x14ac:dyDescent="0.2">
      <c r="A530" s="228">
        <v>3311</v>
      </c>
      <c r="B530" s="487" t="s">
        <v>3825</v>
      </c>
      <c r="C530" s="487"/>
      <c r="D530" s="487"/>
      <c r="E530" s="487"/>
      <c r="F530" s="487"/>
      <c r="G530" s="487"/>
      <c r="H530" s="488"/>
    </row>
    <row r="531" spans="1:8" ht="15" customHeight="1" x14ac:dyDescent="0.2">
      <c r="A531" s="228">
        <v>3312</v>
      </c>
      <c r="B531" s="487" t="s">
        <v>3826</v>
      </c>
      <c r="C531" s="487"/>
      <c r="D531" s="487"/>
      <c r="E531" s="487"/>
      <c r="F531" s="487"/>
      <c r="G531" s="487"/>
      <c r="H531" s="488"/>
    </row>
    <row r="532" spans="1:8" ht="15" customHeight="1" x14ac:dyDescent="0.2">
      <c r="A532" s="228">
        <v>3313</v>
      </c>
      <c r="B532" s="487" t="s">
        <v>3827</v>
      </c>
      <c r="C532" s="487"/>
      <c r="D532" s="487"/>
      <c r="E532" s="487"/>
      <c r="F532" s="487"/>
      <c r="G532" s="487"/>
      <c r="H532" s="488"/>
    </row>
    <row r="533" spans="1:8" ht="15" customHeight="1" x14ac:dyDescent="0.2">
      <c r="A533" s="228">
        <v>3314</v>
      </c>
      <c r="B533" s="487" t="s">
        <v>3828</v>
      </c>
      <c r="C533" s="487"/>
      <c r="D533" s="487"/>
      <c r="E533" s="487"/>
      <c r="F533" s="487"/>
      <c r="G533" s="487"/>
      <c r="H533" s="488"/>
    </row>
    <row r="534" spans="1:8" ht="15" customHeight="1" x14ac:dyDescent="0.2">
      <c r="A534" s="228">
        <v>3315</v>
      </c>
      <c r="B534" s="487" t="s">
        <v>3246</v>
      </c>
      <c r="C534" s="487"/>
      <c r="D534" s="487"/>
      <c r="E534" s="487"/>
      <c r="F534" s="487"/>
      <c r="G534" s="487"/>
      <c r="H534" s="488"/>
    </row>
    <row r="535" spans="1:8" ht="15" customHeight="1" x14ac:dyDescent="0.2">
      <c r="A535" s="228">
        <v>3316</v>
      </c>
      <c r="B535" s="487" t="s">
        <v>4253</v>
      </c>
      <c r="C535" s="487"/>
      <c r="D535" s="487"/>
      <c r="E535" s="487"/>
      <c r="F535" s="487"/>
      <c r="G535" s="487"/>
      <c r="H535" s="488"/>
    </row>
    <row r="536" spans="1:8" ht="15" customHeight="1" x14ac:dyDescent="0.2">
      <c r="A536" s="228">
        <v>3317</v>
      </c>
      <c r="B536" s="487" t="s">
        <v>4254</v>
      </c>
      <c r="C536" s="487"/>
      <c r="D536" s="487"/>
      <c r="E536" s="487"/>
      <c r="F536" s="487"/>
      <c r="G536" s="487"/>
      <c r="H536" s="488"/>
    </row>
    <row r="537" spans="1:8" ht="15" customHeight="1" x14ac:dyDescent="0.2">
      <c r="A537" s="228">
        <v>3319</v>
      </c>
      <c r="B537" s="487" t="s">
        <v>4255</v>
      </c>
      <c r="C537" s="487"/>
      <c r="D537" s="487"/>
      <c r="E537" s="487"/>
      <c r="F537" s="487"/>
      <c r="G537" s="487"/>
      <c r="H537" s="488"/>
    </row>
    <row r="538" spans="1:8" ht="15" customHeight="1" x14ac:dyDescent="0.2">
      <c r="A538" s="228">
        <v>3320</v>
      </c>
      <c r="B538" s="487" t="s">
        <v>4256</v>
      </c>
      <c r="C538" s="487"/>
      <c r="D538" s="487"/>
      <c r="E538" s="487"/>
      <c r="F538" s="487"/>
      <c r="G538" s="487"/>
      <c r="H538" s="488"/>
    </row>
    <row r="539" spans="1:8" ht="15" customHeight="1" x14ac:dyDescent="0.2">
      <c r="A539" s="228">
        <v>3511</v>
      </c>
      <c r="B539" s="487" t="s">
        <v>2666</v>
      </c>
      <c r="C539" s="487"/>
      <c r="D539" s="487"/>
      <c r="E539" s="487"/>
      <c r="F539" s="487"/>
      <c r="G539" s="487"/>
      <c r="H539" s="488"/>
    </row>
    <row r="540" spans="1:8" ht="15" customHeight="1" x14ac:dyDescent="0.2">
      <c r="A540" s="228">
        <v>3512</v>
      </c>
      <c r="B540" s="487" t="s">
        <v>2667</v>
      </c>
      <c r="C540" s="487"/>
      <c r="D540" s="487"/>
      <c r="E540" s="487"/>
      <c r="F540" s="487"/>
      <c r="G540" s="487"/>
      <c r="H540" s="488"/>
    </row>
    <row r="541" spans="1:8" ht="15" customHeight="1" x14ac:dyDescent="0.2">
      <c r="A541" s="228">
        <v>3513</v>
      </c>
      <c r="B541" s="487" t="s">
        <v>4257</v>
      </c>
      <c r="C541" s="487"/>
      <c r="D541" s="487"/>
      <c r="E541" s="487"/>
      <c r="F541" s="487"/>
      <c r="G541" s="487"/>
      <c r="H541" s="488"/>
    </row>
    <row r="542" spans="1:8" ht="15" customHeight="1" x14ac:dyDescent="0.2">
      <c r="A542" s="228">
        <v>3514</v>
      </c>
      <c r="B542" s="487" t="s">
        <v>4258</v>
      </c>
      <c r="C542" s="487"/>
      <c r="D542" s="487"/>
      <c r="E542" s="487"/>
      <c r="F542" s="487"/>
      <c r="G542" s="487"/>
      <c r="H542" s="488"/>
    </row>
    <row r="543" spans="1:8" ht="15" customHeight="1" x14ac:dyDescent="0.2">
      <c r="A543" s="228">
        <v>3521</v>
      </c>
      <c r="B543" s="487" t="s">
        <v>2668</v>
      </c>
      <c r="C543" s="487"/>
      <c r="D543" s="487"/>
      <c r="E543" s="487"/>
      <c r="F543" s="487"/>
      <c r="G543" s="487"/>
      <c r="H543" s="488"/>
    </row>
    <row r="544" spans="1:8" ht="15" customHeight="1" x14ac:dyDescent="0.2">
      <c r="A544" s="228">
        <v>3522</v>
      </c>
      <c r="B544" s="487" t="s">
        <v>4259</v>
      </c>
      <c r="C544" s="487"/>
      <c r="D544" s="487"/>
      <c r="E544" s="487"/>
      <c r="F544" s="487"/>
      <c r="G544" s="487"/>
      <c r="H544" s="488"/>
    </row>
    <row r="545" spans="1:8" ht="15" customHeight="1" x14ac:dyDescent="0.2">
      <c r="A545" s="228">
        <v>3523</v>
      </c>
      <c r="B545" s="487" t="s">
        <v>4260</v>
      </c>
      <c r="C545" s="487"/>
      <c r="D545" s="487"/>
      <c r="E545" s="487"/>
      <c r="F545" s="487"/>
      <c r="G545" s="487"/>
      <c r="H545" s="488"/>
    </row>
    <row r="546" spans="1:8" ht="15" customHeight="1" x14ac:dyDescent="0.2">
      <c r="A546" s="228">
        <v>3530</v>
      </c>
      <c r="B546" s="487" t="s">
        <v>1267</v>
      </c>
      <c r="C546" s="487"/>
      <c r="D546" s="487"/>
      <c r="E546" s="487"/>
      <c r="F546" s="487"/>
      <c r="G546" s="487"/>
      <c r="H546" s="488"/>
    </row>
    <row r="547" spans="1:8" ht="15" customHeight="1" x14ac:dyDescent="0.2">
      <c r="A547" s="228">
        <v>3600</v>
      </c>
      <c r="B547" s="487" t="s">
        <v>1268</v>
      </c>
      <c r="C547" s="487"/>
      <c r="D547" s="487"/>
      <c r="E547" s="487"/>
      <c r="F547" s="487"/>
      <c r="G547" s="487"/>
      <c r="H547" s="488"/>
    </row>
    <row r="548" spans="1:8" ht="15" customHeight="1" x14ac:dyDescent="0.2">
      <c r="A548" s="228">
        <v>3700</v>
      </c>
      <c r="B548" s="487" t="s">
        <v>1269</v>
      </c>
      <c r="C548" s="487"/>
      <c r="D548" s="487"/>
      <c r="E548" s="487"/>
      <c r="F548" s="487"/>
      <c r="G548" s="487"/>
      <c r="H548" s="488"/>
    </row>
    <row r="549" spans="1:8" ht="15" customHeight="1" x14ac:dyDescent="0.2">
      <c r="A549" s="228">
        <v>3811</v>
      </c>
      <c r="B549" s="487" t="s">
        <v>1270</v>
      </c>
      <c r="C549" s="487"/>
      <c r="D549" s="487"/>
      <c r="E549" s="487"/>
      <c r="F549" s="487"/>
      <c r="G549" s="487"/>
      <c r="H549" s="488"/>
    </row>
    <row r="550" spans="1:8" ht="15" customHeight="1" x14ac:dyDescent="0.2">
      <c r="A550" s="228">
        <v>3812</v>
      </c>
      <c r="B550" s="487" t="s">
        <v>1271</v>
      </c>
      <c r="C550" s="487"/>
      <c r="D550" s="487"/>
      <c r="E550" s="487"/>
      <c r="F550" s="487"/>
      <c r="G550" s="487"/>
      <c r="H550" s="488"/>
    </row>
    <row r="551" spans="1:8" ht="15" customHeight="1" x14ac:dyDescent="0.2">
      <c r="A551" s="228">
        <v>3821</v>
      </c>
      <c r="B551" s="487" t="s">
        <v>250</v>
      </c>
      <c r="C551" s="487"/>
      <c r="D551" s="487"/>
      <c r="E551" s="487"/>
      <c r="F551" s="487"/>
      <c r="G551" s="487"/>
      <c r="H551" s="488"/>
    </row>
    <row r="552" spans="1:8" ht="15" customHeight="1" x14ac:dyDescent="0.2">
      <c r="A552" s="228">
        <v>3822</v>
      </c>
      <c r="B552" s="487" t="s">
        <v>251</v>
      </c>
      <c r="C552" s="487"/>
      <c r="D552" s="487"/>
      <c r="E552" s="487"/>
      <c r="F552" s="487"/>
      <c r="G552" s="487"/>
      <c r="H552" s="488"/>
    </row>
    <row r="553" spans="1:8" ht="15" customHeight="1" x14ac:dyDescent="0.2">
      <c r="A553" s="228">
        <v>3831</v>
      </c>
      <c r="B553" s="487" t="s">
        <v>3563</v>
      </c>
      <c r="C553" s="487"/>
      <c r="D553" s="487"/>
      <c r="E553" s="487"/>
      <c r="F553" s="487"/>
      <c r="G553" s="487"/>
      <c r="H553" s="488"/>
    </row>
    <row r="554" spans="1:8" ht="15" customHeight="1" x14ac:dyDescent="0.2">
      <c r="A554" s="228">
        <v>3832</v>
      </c>
      <c r="B554" s="487" t="s">
        <v>3564</v>
      </c>
      <c r="C554" s="487"/>
      <c r="D554" s="487"/>
      <c r="E554" s="487"/>
      <c r="F554" s="487"/>
      <c r="G554" s="487"/>
      <c r="H554" s="488"/>
    </row>
    <row r="555" spans="1:8" ht="15" customHeight="1" x14ac:dyDescent="0.2">
      <c r="A555" s="228">
        <v>3900</v>
      </c>
      <c r="B555" s="487" t="s">
        <v>3565</v>
      </c>
      <c r="C555" s="487"/>
      <c r="D555" s="487"/>
      <c r="E555" s="487"/>
      <c r="F555" s="487"/>
      <c r="G555" s="487"/>
      <c r="H555" s="488"/>
    </row>
    <row r="556" spans="1:8" ht="15" customHeight="1" x14ac:dyDescent="0.2">
      <c r="A556" s="228">
        <v>4110</v>
      </c>
      <c r="B556" s="487" t="s">
        <v>3566</v>
      </c>
      <c r="C556" s="487"/>
      <c r="D556" s="487"/>
      <c r="E556" s="487"/>
      <c r="F556" s="487"/>
      <c r="G556" s="487"/>
      <c r="H556" s="488"/>
    </row>
    <row r="557" spans="1:8" ht="15" customHeight="1" x14ac:dyDescent="0.2">
      <c r="A557" s="228">
        <v>4120</v>
      </c>
      <c r="B557" s="487" t="s">
        <v>3567</v>
      </c>
      <c r="C557" s="487"/>
      <c r="D557" s="487"/>
      <c r="E557" s="487"/>
      <c r="F557" s="487"/>
      <c r="G557" s="487"/>
      <c r="H557" s="488"/>
    </row>
    <row r="558" spans="1:8" ht="15" customHeight="1" x14ac:dyDescent="0.2">
      <c r="A558" s="228">
        <v>4211</v>
      </c>
      <c r="B558" s="487" t="s">
        <v>1945</v>
      </c>
      <c r="C558" s="487"/>
      <c r="D558" s="487"/>
      <c r="E558" s="487"/>
      <c r="F558" s="487"/>
      <c r="G558" s="487"/>
      <c r="H558" s="488"/>
    </row>
    <row r="559" spans="1:8" ht="15" customHeight="1" x14ac:dyDescent="0.2">
      <c r="A559" s="228">
        <v>4212</v>
      </c>
      <c r="B559" s="487" t="s">
        <v>1946</v>
      </c>
      <c r="C559" s="487"/>
      <c r="D559" s="487"/>
      <c r="E559" s="487"/>
      <c r="F559" s="487"/>
      <c r="G559" s="487"/>
      <c r="H559" s="488"/>
    </row>
    <row r="560" spans="1:8" ht="15" customHeight="1" x14ac:dyDescent="0.2">
      <c r="A560" s="228">
        <v>4213</v>
      </c>
      <c r="B560" s="487" t="s">
        <v>1363</v>
      </c>
      <c r="C560" s="487"/>
      <c r="D560" s="487"/>
      <c r="E560" s="487"/>
      <c r="F560" s="487"/>
      <c r="G560" s="487"/>
      <c r="H560" s="488"/>
    </row>
    <row r="561" spans="1:8" ht="15" customHeight="1" x14ac:dyDescent="0.2">
      <c r="A561" s="228">
        <v>4221</v>
      </c>
      <c r="B561" s="487" t="s">
        <v>1364</v>
      </c>
      <c r="C561" s="487"/>
      <c r="D561" s="487"/>
      <c r="E561" s="487"/>
      <c r="F561" s="487"/>
      <c r="G561" s="487"/>
      <c r="H561" s="488"/>
    </row>
    <row r="562" spans="1:8" ht="15" customHeight="1" x14ac:dyDescent="0.2">
      <c r="A562" s="228">
        <v>4222</v>
      </c>
      <c r="B562" s="487" t="s">
        <v>2910</v>
      </c>
      <c r="C562" s="487"/>
      <c r="D562" s="487"/>
      <c r="E562" s="487"/>
      <c r="F562" s="487"/>
      <c r="G562" s="487"/>
      <c r="H562" s="488"/>
    </row>
    <row r="563" spans="1:8" ht="15" customHeight="1" x14ac:dyDescent="0.2">
      <c r="A563" s="228">
        <v>4291</v>
      </c>
      <c r="B563" s="487" t="s">
        <v>2911</v>
      </c>
      <c r="C563" s="487"/>
      <c r="D563" s="487"/>
      <c r="E563" s="487"/>
      <c r="F563" s="487"/>
      <c r="G563" s="487"/>
      <c r="H563" s="488"/>
    </row>
    <row r="564" spans="1:8" ht="15" customHeight="1" x14ac:dyDescent="0.2">
      <c r="A564" s="228">
        <v>4299</v>
      </c>
      <c r="B564" s="487" t="s">
        <v>2912</v>
      </c>
      <c r="C564" s="487"/>
      <c r="D564" s="487"/>
      <c r="E564" s="487"/>
      <c r="F564" s="487"/>
      <c r="G564" s="487"/>
      <c r="H564" s="488"/>
    </row>
    <row r="565" spans="1:8" ht="15" customHeight="1" x14ac:dyDescent="0.2">
      <c r="A565" s="228">
        <v>4311</v>
      </c>
      <c r="B565" s="487" t="s">
        <v>4247</v>
      </c>
      <c r="C565" s="487"/>
      <c r="D565" s="487"/>
      <c r="E565" s="487"/>
      <c r="F565" s="487"/>
      <c r="G565" s="487"/>
      <c r="H565" s="488"/>
    </row>
    <row r="566" spans="1:8" ht="15" customHeight="1" x14ac:dyDescent="0.2">
      <c r="A566" s="228">
        <v>4312</v>
      </c>
      <c r="B566" s="487" t="s">
        <v>4248</v>
      </c>
      <c r="C566" s="487"/>
      <c r="D566" s="487"/>
      <c r="E566" s="487"/>
      <c r="F566" s="487"/>
      <c r="G566" s="487"/>
      <c r="H566" s="488"/>
    </row>
    <row r="567" spans="1:8" ht="15" customHeight="1" x14ac:dyDescent="0.2">
      <c r="A567" s="228">
        <v>4313</v>
      </c>
      <c r="B567" s="487" t="s">
        <v>4249</v>
      </c>
      <c r="C567" s="487"/>
      <c r="D567" s="487"/>
      <c r="E567" s="487"/>
      <c r="F567" s="487"/>
      <c r="G567" s="487"/>
      <c r="H567" s="488"/>
    </row>
    <row r="568" spans="1:8" ht="15" customHeight="1" x14ac:dyDescent="0.2">
      <c r="A568" s="228">
        <v>4321</v>
      </c>
      <c r="B568" s="487" t="s">
        <v>1658</v>
      </c>
      <c r="C568" s="487"/>
      <c r="D568" s="487"/>
      <c r="E568" s="487"/>
      <c r="F568" s="487"/>
      <c r="G568" s="487"/>
      <c r="H568" s="488"/>
    </row>
    <row r="569" spans="1:8" ht="15" customHeight="1" x14ac:dyDescent="0.2">
      <c r="A569" s="228">
        <v>4322</v>
      </c>
      <c r="B569" s="487" t="s">
        <v>2795</v>
      </c>
      <c r="C569" s="487"/>
      <c r="D569" s="487"/>
      <c r="E569" s="487"/>
      <c r="F569" s="487"/>
      <c r="G569" s="487"/>
      <c r="H569" s="488"/>
    </row>
    <row r="570" spans="1:8" ht="15" customHeight="1" x14ac:dyDescent="0.2">
      <c r="A570" s="228">
        <v>4329</v>
      </c>
      <c r="B570" s="487" t="s">
        <v>2796</v>
      </c>
      <c r="C570" s="487"/>
      <c r="D570" s="487"/>
      <c r="E570" s="487"/>
      <c r="F570" s="487"/>
      <c r="G570" s="487"/>
      <c r="H570" s="488"/>
    </row>
    <row r="571" spans="1:8" ht="15" customHeight="1" x14ac:dyDescent="0.2">
      <c r="A571" s="228">
        <v>4331</v>
      </c>
      <c r="B571" s="487" t="s">
        <v>2797</v>
      </c>
      <c r="C571" s="487"/>
      <c r="D571" s="487"/>
      <c r="E571" s="487"/>
      <c r="F571" s="487"/>
      <c r="G571" s="487"/>
      <c r="H571" s="488"/>
    </row>
    <row r="572" spans="1:8" ht="15" customHeight="1" x14ac:dyDescent="0.2">
      <c r="A572" s="228">
        <v>4332</v>
      </c>
      <c r="B572" s="487" t="s">
        <v>2525</v>
      </c>
      <c r="C572" s="487"/>
      <c r="D572" s="487"/>
      <c r="E572" s="487"/>
      <c r="F572" s="487"/>
      <c r="G572" s="487"/>
      <c r="H572" s="488"/>
    </row>
    <row r="573" spans="1:8" ht="15" customHeight="1" x14ac:dyDescent="0.2">
      <c r="A573" s="228">
        <v>4333</v>
      </c>
      <c r="B573" s="487" t="s">
        <v>2526</v>
      </c>
      <c r="C573" s="487"/>
      <c r="D573" s="487"/>
      <c r="E573" s="487"/>
      <c r="F573" s="487"/>
      <c r="G573" s="487"/>
      <c r="H573" s="488"/>
    </row>
    <row r="574" spans="1:8" ht="15" customHeight="1" x14ac:dyDescent="0.2">
      <c r="A574" s="228">
        <v>4334</v>
      </c>
      <c r="B574" s="487" t="s">
        <v>2527</v>
      </c>
      <c r="C574" s="487"/>
      <c r="D574" s="487"/>
      <c r="E574" s="487"/>
      <c r="F574" s="487"/>
      <c r="G574" s="487"/>
      <c r="H574" s="488"/>
    </row>
    <row r="575" spans="1:8" ht="15" customHeight="1" x14ac:dyDescent="0.2">
      <c r="A575" s="228">
        <v>4339</v>
      </c>
      <c r="B575" s="487" t="s">
        <v>2798</v>
      </c>
      <c r="C575" s="487"/>
      <c r="D575" s="487"/>
      <c r="E575" s="487"/>
      <c r="F575" s="487"/>
      <c r="G575" s="487"/>
      <c r="H575" s="488"/>
    </row>
    <row r="576" spans="1:8" ht="15" customHeight="1" x14ac:dyDescent="0.2">
      <c r="A576" s="228">
        <v>4391</v>
      </c>
      <c r="B576" s="487" t="s">
        <v>2413</v>
      </c>
      <c r="C576" s="487"/>
      <c r="D576" s="487"/>
      <c r="E576" s="487"/>
      <c r="F576" s="487"/>
      <c r="G576" s="487"/>
      <c r="H576" s="488"/>
    </row>
    <row r="577" spans="1:8" ht="15" customHeight="1" x14ac:dyDescent="0.2">
      <c r="A577" s="228">
        <v>4399</v>
      </c>
      <c r="B577" s="487" t="s">
        <v>2414</v>
      </c>
      <c r="C577" s="487"/>
      <c r="D577" s="487"/>
      <c r="E577" s="487"/>
      <c r="F577" s="487"/>
      <c r="G577" s="487"/>
      <c r="H577" s="488"/>
    </row>
    <row r="578" spans="1:8" ht="15" customHeight="1" x14ac:dyDescent="0.2">
      <c r="A578" s="228">
        <v>4511</v>
      </c>
      <c r="B578" s="487" t="s">
        <v>1341</v>
      </c>
      <c r="C578" s="487"/>
      <c r="D578" s="487"/>
      <c r="E578" s="487"/>
      <c r="F578" s="487"/>
      <c r="G578" s="487"/>
      <c r="H578" s="488"/>
    </row>
    <row r="579" spans="1:8" ht="15" customHeight="1" x14ac:dyDescent="0.2">
      <c r="A579" s="228">
        <v>4519</v>
      </c>
      <c r="B579" s="487" t="s">
        <v>1342</v>
      </c>
      <c r="C579" s="487"/>
      <c r="D579" s="487"/>
      <c r="E579" s="487"/>
      <c r="F579" s="487"/>
      <c r="G579" s="487"/>
      <c r="H579" s="488"/>
    </row>
    <row r="580" spans="1:8" ht="15" customHeight="1" x14ac:dyDescent="0.2">
      <c r="A580" s="228">
        <v>4520</v>
      </c>
      <c r="B580" s="487" t="s">
        <v>2528</v>
      </c>
      <c r="C580" s="487"/>
      <c r="D580" s="487"/>
      <c r="E580" s="487"/>
      <c r="F580" s="487"/>
      <c r="G580" s="487"/>
      <c r="H580" s="488"/>
    </row>
    <row r="581" spans="1:8" ht="15" customHeight="1" x14ac:dyDescent="0.2">
      <c r="A581" s="228">
        <v>4531</v>
      </c>
      <c r="B581" s="487" t="s">
        <v>1343</v>
      </c>
      <c r="C581" s="487"/>
      <c r="D581" s="487"/>
      <c r="E581" s="487"/>
      <c r="F581" s="487"/>
      <c r="G581" s="487"/>
      <c r="H581" s="488"/>
    </row>
    <row r="582" spans="1:8" ht="15" customHeight="1" x14ac:dyDescent="0.2">
      <c r="A582" s="228">
        <v>4532</v>
      </c>
      <c r="B582" s="487" t="s">
        <v>907</v>
      </c>
      <c r="C582" s="487"/>
      <c r="D582" s="487"/>
      <c r="E582" s="487"/>
      <c r="F582" s="487"/>
      <c r="G582" s="487"/>
      <c r="H582" s="488"/>
    </row>
    <row r="583" spans="1:8" ht="15" customHeight="1" x14ac:dyDescent="0.2">
      <c r="A583" s="228">
        <v>4540</v>
      </c>
      <c r="B583" s="487" t="s">
        <v>709</v>
      </c>
      <c r="C583" s="487"/>
      <c r="D583" s="487"/>
      <c r="E583" s="487"/>
      <c r="F583" s="487"/>
      <c r="G583" s="487"/>
      <c r="H583" s="488"/>
    </row>
    <row r="584" spans="1:8" ht="15" customHeight="1" x14ac:dyDescent="0.2">
      <c r="A584" s="228">
        <v>4611</v>
      </c>
      <c r="B584" s="487" t="s">
        <v>710</v>
      </c>
      <c r="C584" s="487"/>
      <c r="D584" s="487"/>
      <c r="E584" s="487"/>
      <c r="F584" s="487"/>
      <c r="G584" s="487"/>
      <c r="H584" s="488"/>
    </row>
    <row r="585" spans="1:8" ht="15" customHeight="1" x14ac:dyDescent="0.2">
      <c r="A585" s="228">
        <v>4612</v>
      </c>
      <c r="B585" s="487" t="s">
        <v>821</v>
      </c>
      <c r="C585" s="487"/>
      <c r="D585" s="487"/>
      <c r="E585" s="487"/>
      <c r="F585" s="487"/>
      <c r="G585" s="487"/>
      <c r="H585" s="488"/>
    </row>
    <row r="586" spans="1:8" ht="15" customHeight="1" x14ac:dyDescent="0.2">
      <c r="A586" s="228">
        <v>4613</v>
      </c>
      <c r="B586" s="487" t="s">
        <v>1235</v>
      </c>
      <c r="C586" s="487"/>
      <c r="D586" s="487"/>
      <c r="E586" s="487"/>
      <c r="F586" s="487"/>
      <c r="G586" s="487"/>
      <c r="H586" s="488"/>
    </row>
    <row r="587" spans="1:8" ht="15" customHeight="1" x14ac:dyDescent="0.2">
      <c r="A587" s="228">
        <v>4614</v>
      </c>
      <c r="B587" s="487" t="s">
        <v>217</v>
      </c>
      <c r="C587" s="487"/>
      <c r="D587" s="487"/>
      <c r="E587" s="487"/>
      <c r="F587" s="487"/>
      <c r="G587" s="487"/>
      <c r="H587" s="488"/>
    </row>
    <row r="588" spans="1:8" ht="15" customHeight="1" x14ac:dyDescent="0.2">
      <c r="A588" s="228">
        <v>4615</v>
      </c>
      <c r="B588" s="487" t="s">
        <v>218</v>
      </c>
      <c r="C588" s="487"/>
      <c r="D588" s="487"/>
      <c r="E588" s="487"/>
      <c r="F588" s="487"/>
      <c r="G588" s="487"/>
      <c r="H588" s="488"/>
    </row>
    <row r="589" spans="1:8" ht="15" customHeight="1" x14ac:dyDescent="0.2">
      <c r="A589" s="228">
        <v>4616</v>
      </c>
      <c r="B589" s="487" t="s">
        <v>219</v>
      </c>
      <c r="C589" s="487"/>
      <c r="D589" s="487"/>
      <c r="E589" s="487"/>
      <c r="F589" s="487"/>
      <c r="G589" s="487"/>
      <c r="H589" s="488"/>
    </row>
    <row r="590" spans="1:8" ht="15" customHeight="1" x14ac:dyDescent="0.2">
      <c r="A590" s="228">
        <v>4617</v>
      </c>
      <c r="B590" s="487" t="s">
        <v>2683</v>
      </c>
      <c r="C590" s="487"/>
      <c r="D590" s="487"/>
      <c r="E590" s="487"/>
      <c r="F590" s="487"/>
      <c r="G590" s="487"/>
      <c r="H590" s="488"/>
    </row>
    <row r="591" spans="1:8" ht="15" customHeight="1" x14ac:dyDescent="0.2">
      <c r="A591" s="228">
        <v>4618</v>
      </c>
      <c r="B591" s="487" t="s">
        <v>2684</v>
      </c>
      <c r="C591" s="487"/>
      <c r="D591" s="487"/>
      <c r="E591" s="487"/>
      <c r="F591" s="487"/>
      <c r="G591" s="487"/>
      <c r="H591" s="488"/>
    </row>
    <row r="592" spans="1:8" ht="15" customHeight="1" x14ac:dyDescent="0.2">
      <c r="A592" s="228">
        <v>4619</v>
      </c>
      <c r="B592" s="487" t="s">
        <v>2685</v>
      </c>
      <c r="C592" s="487"/>
      <c r="D592" s="487"/>
      <c r="E592" s="487"/>
      <c r="F592" s="487"/>
      <c r="G592" s="487"/>
      <c r="H592" s="488"/>
    </row>
    <row r="593" spans="1:8" ht="15" customHeight="1" x14ac:dyDescent="0.2">
      <c r="A593" s="228">
        <v>4621</v>
      </c>
      <c r="B593" s="487" t="s">
        <v>4134</v>
      </c>
      <c r="C593" s="487"/>
      <c r="D593" s="487"/>
      <c r="E593" s="487"/>
      <c r="F593" s="487"/>
      <c r="G593" s="487"/>
      <c r="H593" s="488"/>
    </row>
    <row r="594" spans="1:8" ht="15" customHeight="1" x14ac:dyDescent="0.2">
      <c r="A594" s="228">
        <v>4622</v>
      </c>
      <c r="B594" s="487" t="s">
        <v>2052</v>
      </c>
      <c r="C594" s="487"/>
      <c r="D594" s="487"/>
      <c r="E594" s="487"/>
      <c r="F594" s="487"/>
      <c r="G594" s="487"/>
      <c r="H594" s="488"/>
    </row>
    <row r="595" spans="1:8" ht="15" customHeight="1" x14ac:dyDescent="0.2">
      <c r="A595" s="228">
        <v>4623</v>
      </c>
      <c r="B595" s="487" t="s">
        <v>88</v>
      </c>
      <c r="C595" s="487"/>
      <c r="D595" s="487"/>
      <c r="E595" s="487"/>
      <c r="F595" s="487"/>
      <c r="G595" s="487"/>
      <c r="H595" s="488"/>
    </row>
    <row r="596" spans="1:8" ht="15" customHeight="1" x14ac:dyDescent="0.2">
      <c r="A596" s="228">
        <v>4624</v>
      </c>
      <c r="B596" s="487" t="s">
        <v>4135</v>
      </c>
      <c r="C596" s="487"/>
      <c r="D596" s="487"/>
      <c r="E596" s="487"/>
      <c r="F596" s="487"/>
      <c r="G596" s="487"/>
      <c r="H596" s="488"/>
    </row>
    <row r="597" spans="1:8" ht="15" customHeight="1" x14ac:dyDescent="0.2">
      <c r="A597" s="228">
        <v>4631</v>
      </c>
      <c r="B597" s="487" t="s">
        <v>4136</v>
      </c>
      <c r="C597" s="487"/>
      <c r="D597" s="487"/>
      <c r="E597" s="487"/>
      <c r="F597" s="487"/>
      <c r="G597" s="487"/>
      <c r="H597" s="488"/>
    </row>
    <row r="598" spans="1:8" ht="15" customHeight="1" x14ac:dyDescent="0.2">
      <c r="A598" s="228">
        <v>4632</v>
      </c>
      <c r="B598" s="487" t="s">
        <v>4137</v>
      </c>
      <c r="C598" s="487"/>
      <c r="D598" s="487"/>
      <c r="E598" s="487"/>
      <c r="F598" s="487"/>
      <c r="G598" s="487"/>
      <c r="H598" s="488"/>
    </row>
    <row r="599" spans="1:8" ht="15" customHeight="1" x14ac:dyDescent="0.2">
      <c r="A599" s="228">
        <v>4633</v>
      </c>
      <c r="B599" s="487" t="s">
        <v>4138</v>
      </c>
      <c r="C599" s="487"/>
      <c r="D599" s="487"/>
      <c r="E599" s="487"/>
      <c r="F599" s="487"/>
      <c r="G599" s="487"/>
      <c r="H599" s="488"/>
    </row>
    <row r="600" spans="1:8" ht="15" customHeight="1" x14ac:dyDescent="0.2">
      <c r="A600" s="228">
        <v>4634</v>
      </c>
      <c r="B600" s="487" t="s">
        <v>4139</v>
      </c>
      <c r="C600" s="487"/>
      <c r="D600" s="487"/>
      <c r="E600" s="487"/>
      <c r="F600" s="487"/>
      <c r="G600" s="487"/>
      <c r="H600" s="488"/>
    </row>
    <row r="601" spans="1:8" ht="15" customHeight="1" x14ac:dyDescent="0.2">
      <c r="A601" s="228">
        <v>4635</v>
      </c>
      <c r="B601" s="487" t="s">
        <v>4140</v>
      </c>
      <c r="C601" s="487"/>
      <c r="D601" s="487"/>
      <c r="E601" s="487"/>
      <c r="F601" s="487"/>
      <c r="G601" s="487"/>
      <c r="H601" s="488"/>
    </row>
    <row r="602" spans="1:8" ht="15" customHeight="1" x14ac:dyDescent="0.2">
      <c r="A602" s="228">
        <v>4636</v>
      </c>
      <c r="B602" s="487" t="s">
        <v>4141</v>
      </c>
      <c r="C602" s="487"/>
      <c r="D602" s="487"/>
      <c r="E602" s="487"/>
      <c r="F602" s="487"/>
      <c r="G602" s="487"/>
      <c r="H602" s="488"/>
    </row>
    <row r="603" spans="1:8" ht="15" customHeight="1" x14ac:dyDescent="0.2">
      <c r="A603" s="228">
        <v>4637</v>
      </c>
      <c r="B603" s="487" t="s">
        <v>4142</v>
      </c>
      <c r="C603" s="487"/>
      <c r="D603" s="487"/>
      <c r="E603" s="487"/>
      <c r="F603" s="487"/>
      <c r="G603" s="487"/>
      <c r="H603" s="488"/>
    </row>
    <row r="604" spans="1:8" ht="15" customHeight="1" x14ac:dyDescent="0.2">
      <c r="A604" s="228">
        <v>4638</v>
      </c>
      <c r="B604" s="487" t="s">
        <v>602</v>
      </c>
      <c r="C604" s="487"/>
      <c r="D604" s="487"/>
      <c r="E604" s="487"/>
      <c r="F604" s="487"/>
      <c r="G604" s="487"/>
      <c r="H604" s="488"/>
    </row>
    <row r="605" spans="1:8" ht="15" customHeight="1" x14ac:dyDescent="0.2">
      <c r="A605" s="228">
        <v>4639</v>
      </c>
      <c r="B605" s="487" t="s">
        <v>603</v>
      </c>
      <c r="C605" s="487"/>
      <c r="D605" s="487"/>
      <c r="E605" s="487"/>
      <c r="F605" s="487"/>
      <c r="G605" s="487"/>
      <c r="H605" s="488"/>
    </row>
    <row r="606" spans="1:8" ht="15" customHeight="1" x14ac:dyDescent="0.2">
      <c r="A606" s="228">
        <v>4641</v>
      </c>
      <c r="B606" s="487" t="s">
        <v>92</v>
      </c>
      <c r="C606" s="487"/>
      <c r="D606" s="487"/>
      <c r="E606" s="487"/>
      <c r="F606" s="487"/>
      <c r="G606" s="487"/>
      <c r="H606" s="488"/>
    </row>
    <row r="607" spans="1:8" ht="15" customHeight="1" x14ac:dyDescent="0.2">
      <c r="A607" s="228">
        <v>4642</v>
      </c>
      <c r="B607" s="487" t="s">
        <v>604</v>
      </c>
      <c r="C607" s="487"/>
      <c r="D607" s="487"/>
      <c r="E607" s="487"/>
      <c r="F607" s="487"/>
      <c r="G607" s="487"/>
      <c r="H607" s="488"/>
    </row>
    <row r="608" spans="1:8" ht="15" customHeight="1" x14ac:dyDescent="0.2">
      <c r="A608" s="228">
        <v>4643</v>
      </c>
      <c r="B608" s="487" t="s">
        <v>692</v>
      </c>
      <c r="C608" s="487"/>
      <c r="D608" s="487"/>
      <c r="E608" s="487"/>
      <c r="F608" s="487"/>
      <c r="G608" s="487"/>
      <c r="H608" s="488"/>
    </row>
    <row r="609" spans="1:8" ht="15" customHeight="1" x14ac:dyDescent="0.2">
      <c r="A609" s="228">
        <v>4644</v>
      </c>
      <c r="B609" s="487" t="s">
        <v>678</v>
      </c>
      <c r="C609" s="487"/>
      <c r="D609" s="487"/>
      <c r="E609" s="487"/>
      <c r="F609" s="487"/>
      <c r="G609" s="487"/>
      <c r="H609" s="488"/>
    </row>
    <row r="610" spans="1:8" ht="15" customHeight="1" x14ac:dyDescent="0.2">
      <c r="A610" s="228">
        <v>4645</v>
      </c>
      <c r="B610" s="487" t="s">
        <v>2197</v>
      </c>
      <c r="C610" s="487"/>
      <c r="D610" s="487"/>
      <c r="E610" s="487"/>
      <c r="F610" s="487"/>
      <c r="G610" s="487"/>
      <c r="H610" s="488"/>
    </row>
    <row r="611" spans="1:8" ht="15" customHeight="1" x14ac:dyDescent="0.2">
      <c r="A611" s="228">
        <v>4646</v>
      </c>
      <c r="B611" s="487" t="s">
        <v>679</v>
      </c>
      <c r="C611" s="487"/>
      <c r="D611" s="487"/>
      <c r="E611" s="487"/>
      <c r="F611" s="487"/>
      <c r="G611" s="487"/>
      <c r="H611" s="488"/>
    </row>
    <row r="612" spans="1:8" ht="15" customHeight="1" x14ac:dyDescent="0.2">
      <c r="A612" s="228">
        <v>4647</v>
      </c>
      <c r="B612" s="487" t="s">
        <v>680</v>
      </c>
      <c r="C612" s="487"/>
      <c r="D612" s="487"/>
      <c r="E612" s="487"/>
      <c r="F612" s="487"/>
      <c r="G612" s="487"/>
      <c r="H612" s="488"/>
    </row>
    <row r="613" spans="1:8" ht="15" customHeight="1" x14ac:dyDescent="0.2">
      <c r="A613" s="228">
        <v>4648</v>
      </c>
      <c r="B613" s="487" t="s">
        <v>2581</v>
      </c>
      <c r="C613" s="487"/>
      <c r="D613" s="487"/>
      <c r="E613" s="487"/>
      <c r="F613" s="487"/>
      <c r="G613" s="487"/>
      <c r="H613" s="488"/>
    </row>
    <row r="614" spans="1:8" ht="15" customHeight="1" x14ac:dyDescent="0.2">
      <c r="A614" s="228">
        <v>4649</v>
      </c>
      <c r="B614" s="487" t="s">
        <v>2582</v>
      </c>
      <c r="C614" s="487"/>
      <c r="D614" s="487"/>
      <c r="E614" s="487"/>
      <c r="F614" s="487"/>
      <c r="G614" s="487"/>
      <c r="H614" s="488"/>
    </row>
    <row r="615" spans="1:8" ht="15" customHeight="1" x14ac:dyDescent="0.2">
      <c r="A615" s="228">
        <v>4651</v>
      </c>
      <c r="B615" s="487" t="s">
        <v>3967</v>
      </c>
      <c r="C615" s="487"/>
      <c r="D615" s="487"/>
      <c r="E615" s="487"/>
      <c r="F615" s="487"/>
      <c r="G615" s="487"/>
      <c r="H615" s="488"/>
    </row>
    <row r="616" spans="1:8" ht="15" customHeight="1" x14ac:dyDescent="0.2">
      <c r="A616" s="228">
        <v>4652</v>
      </c>
      <c r="B616" s="487" t="s">
        <v>824</v>
      </c>
      <c r="C616" s="487"/>
      <c r="D616" s="487"/>
      <c r="E616" s="487"/>
      <c r="F616" s="487"/>
      <c r="G616" s="487"/>
      <c r="H616" s="488"/>
    </row>
    <row r="617" spans="1:8" ht="15" customHeight="1" x14ac:dyDescent="0.2">
      <c r="A617" s="228">
        <v>4661</v>
      </c>
      <c r="B617" s="487" t="s">
        <v>1221</v>
      </c>
      <c r="C617" s="487"/>
      <c r="D617" s="487"/>
      <c r="E617" s="487"/>
      <c r="F617" s="487"/>
      <c r="G617" s="487"/>
      <c r="H617" s="488"/>
    </row>
    <row r="618" spans="1:8" ht="15" customHeight="1" x14ac:dyDescent="0.2">
      <c r="A618" s="228">
        <v>4662</v>
      </c>
      <c r="B618" s="487" t="s">
        <v>1761</v>
      </c>
      <c r="C618" s="487"/>
      <c r="D618" s="487"/>
      <c r="E618" s="487"/>
      <c r="F618" s="487"/>
      <c r="G618" s="487"/>
      <c r="H618" s="488"/>
    </row>
    <row r="619" spans="1:8" ht="15" customHeight="1" x14ac:dyDescent="0.2">
      <c r="A619" s="228">
        <v>4663</v>
      </c>
      <c r="B619" s="487" t="s">
        <v>1762</v>
      </c>
      <c r="C619" s="487"/>
      <c r="D619" s="487"/>
      <c r="E619" s="487"/>
      <c r="F619" s="487"/>
      <c r="G619" s="487"/>
      <c r="H619" s="488"/>
    </row>
    <row r="620" spans="1:8" ht="15" customHeight="1" x14ac:dyDescent="0.2">
      <c r="A620" s="228">
        <v>4664</v>
      </c>
      <c r="B620" s="487" t="s">
        <v>2847</v>
      </c>
      <c r="C620" s="487"/>
      <c r="D620" s="487"/>
      <c r="E620" s="487"/>
      <c r="F620" s="487"/>
      <c r="G620" s="487"/>
      <c r="H620" s="488"/>
    </row>
    <row r="621" spans="1:8" ht="15" customHeight="1" x14ac:dyDescent="0.2">
      <c r="A621" s="228">
        <v>4665</v>
      </c>
      <c r="B621" s="487" t="s">
        <v>2848</v>
      </c>
      <c r="C621" s="487"/>
      <c r="D621" s="487"/>
      <c r="E621" s="487"/>
      <c r="F621" s="487"/>
      <c r="G621" s="487"/>
      <c r="H621" s="488"/>
    </row>
    <row r="622" spans="1:8" ht="15" customHeight="1" x14ac:dyDescent="0.2">
      <c r="A622" s="228">
        <v>4666</v>
      </c>
      <c r="B622" s="487" t="s">
        <v>1763</v>
      </c>
      <c r="C622" s="487"/>
      <c r="D622" s="487"/>
      <c r="E622" s="487"/>
      <c r="F622" s="487"/>
      <c r="G622" s="487"/>
      <c r="H622" s="488"/>
    </row>
    <row r="623" spans="1:8" ht="15" customHeight="1" x14ac:dyDescent="0.2">
      <c r="A623" s="228">
        <v>4669</v>
      </c>
      <c r="B623" s="487" t="s">
        <v>2849</v>
      </c>
      <c r="C623" s="487"/>
      <c r="D623" s="487"/>
      <c r="E623" s="487"/>
      <c r="F623" s="487"/>
      <c r="G623" s="487"/>
      <c r="H623" s="488"/>
    </row>
    <row r="624" spans="1:8" ht="15" customHeight="1" x14ac:dyDescent="0.2">
      <c r="A624" s="228">
        <v>4671</v>
      </c>
      <c r="B624" s="487" t="s">
        <v>1619</v>
      </c>
      <c r="C624" s="487"/>
      <c r="D624" s="487"/>
      <c r="E624" s="487"/>
      <c r="F624" s="487"/>
      <c r="G624" s="487"/>
      <c r="H624" s="488"/>
    </row>
    <row r="625" spans="1:8" ht="15" customHeight="1" x14ac:dyDescent="0.2">
      <c r="A625" s="228">
        <v>4672</v>
      </c>
      <c r="B625" s="487" t="s">
        <v>24</v>
      </c>
      <c r="C625" s="487"/>
      <c r="D625" s="487"/>
      <c r="E625" s="487"/>
      <c r="F625" s="487"/>
      <c r="G625" s="487"/>
      <c r="H625" s="488"/>
    </row>
    <row r="626" spans="1:8" ht="15" customHeight="1" x14ac:dyDescent="0.2">
      <c r="A626" s="228">
        <v>4673</v>
      </c>
      <c r="B626" s="487" t="s">
        <v>1845</v>
      </c>
      <c r="C626" s="487"/>
      <c r="D626" s="487"/>
      <c r="E626" s="487"/>
      <c r="F626" s="487"/>
      <c r="G626" s="487"/>
      <c r="H626" s="488"/>
    </row>
    <row r="627" spans="1:8" ht="15" customHeight="1" x14ac:dyDescent="0.2">
      <c r="A627" s="228">
        <v>4674</v>
      </c>
      <c r="B627" s="487" t="s">
        <v>637</v>
      </c>
      <c r="C627" s="487"/>
      <c r="D627" s="487"/>
      <c r="E627" s="487"/>
      <c r="F627" s="487"/>
      <c r="G627" s="487"/>
      <c r="H627" s="488"/>
    </row>
    <row r="628" spans="1:8" ht="15" customHeight="1" x14ac:dyDescent="0.2">
      <c r="A628" s="228">
        <v>4675</v>
      </c>
      <c r="B628" s="487" t="s">
        <v>4144</v>
      </c>
      <c r="C628" s="487"/>
      <c r="D628" s="487"/>
      <c r="E628" s="487"/>
      <c r="F628" s="487"/>
      <c r="G628" s="487"/>
      <c r="H628" s="488"/>
    </row>
    <row r="629" spans="1:8" ht="15" customHeight="1" x14ac:dyDescent="0.2">
      <c r="A629" s="228">
        <v>4676</v>
      </c>
      <c r="B629" s="487" t="s">
        <v>1760</v>
      </c>
      <c r="C629" s="487"/>
      <c r="D629" s="487"/>
      <c r="E629" s="487"/>
      <c r="F629" s="487"/>
      <c r="G629" s="487"/>
      <c r="H629" s="488"/>
    </row>
    <row r="630" spans="1:8" ht="15" customHeight="1" x14ac:dyDescent="0.2">
      <c r="A630" s="228">
        <v>4677</v>
      </c>
      <c r="B630" s="487" t="s">
        <v>638</v>
      </c>
      <c r="C630" s="487"/>
      <c r="D630" s="487"/>
      <c r="E630" s="487"/>
      <c r="F630" s="487"/>
      <c r="G630" s="487"/>
      <c r="H630" s="488"/>
    </row>
    <row r="631" spans="1:8" ht="15" customHeight="1" x14ac:dyDescent="0.2">
      <c r="A631" s="228">
        <v>4690</v>
      </c>
      <c r="B631" s="487" t="s">
        <v>639</v>
      </c>
      <c r="C631" s="487"/>
      <c r="D631" s="487"/>
      <c r="E631" s="487"/>
      <c r="F631" s="487"/>
      <c r="G631" s="487"/>
      <c r="H631" s="488"/>
    </row>
    <row r="632" spans="1:8" ht="15" customHeight="1" x14ac:dyDescent="0.2">
      <c r="A632" s="228">
        <v>4711</v>
      </c>
      <c r="B632" s="487" t="s">
        <v>640</v>
      </c>
      <c r="C632" s="487"/>
      <c r="D632" s="487"/>
      <c r="E632" s="487"/>
      <c r="F632" s="487"/>
      <c r="G632" s="487"/>
      <c r="H632" s="488"/>
    </row>
    <row r="633" spans="1:8" ht="15" customHeight="1" x14ac:dyDescent="0.2">
      <c r="A633" s="228">
        <v>4719</v>
      </c>
      <c r="B633" s="487" t="s">
        <v>3077</v>
      </c>
      <c r="C633" s="487"/>
      <c r="D633" s="487"/>
      <c r="E633" s="487"/>
      <c r="F633" s="487"/>
      <c r="G633" s="487"/>
      <c r="H633" s="488"/>
    </row>
    <row r="634" spans="1:8" ht="15" customHeight="1" x14ac:dyDescent="0.2">
      <c r="A634" s="228">
        <v>4721</v>
      </c>
      <c r="B634" s="487" t="s">
        <v>3841</v>
      </c>
      <c r="C634" s="487"/>
      <c r="D634" s="487"/>
      <c r="E634" s="487"/>
      <c r="F634" s="487"/>
      <c r="G634" s="487"/>
      <c r="H634" s="488"/>
    </row>
    <row r="635" spans="1:8" ht="15" customHeight="1" x14ac:dyDescent="0.2">
      <c r="A635" s="228">
        <v>4722</v>
      </c>
      <c r="B635" s="487" t="s">
        <v>1864</v>
      </c>
      <c r="C635" s="487"/>
      <c r="D635" s="487"/>
      <c r="E635" s="487"/>
      <c r="F635" s="487"/>
      <c r="G635" s="487"/>
      <c r="H635" s="488"/>
    </row>
    <row r="636" spans="1:8" ht="15" customHeight="1" x14ac:dyDescent="0.2">
      <c r="A636" s="228">
        <v>4723</v>
      </c>
      <c r="B636" s="487" t="s">
        <v>1460</v>
      </c>
      <c r="C636" s="487"/>
      <c r="D636" s="487"/>
      <c r="E636" s="487"/>
      <c r="F636" s="487"/>
      <c r="G636" s="487"/>
      <c r="H636" s="488"/>
    </row>
    <row r="637" spans="1:8" ht="15" customHeight="1" x14ac:dyDescent="0.2">
      <c r="A637" s="228">
        <v>4724</v>
      </c>
      <c r="B637" s="487" t="s">
        <v>3314</v>
      </c>
      <c r="C637" s="487"/>
      <c r="D637" s="487"/>
      <c r="E637" s="487"/>
      <c r="F637" s="487"/>
      <c r="G637" s="487"/>
      <c r="H637" s="488"/>
    </row>
    <row r="638" spans="1:8" ht="15" customHeight="1" x14ac:dyDescent="0.2">
      <c r="A638" s="228">
        <v>4725</v>
      </c>
      <c r="B638" s="487" t="s">
        <v>3315</v>
      </c>
      <c r="C638" s="487"/>
      <c r="D638" s="487"/>
      <c r="E638" s="487"/>
      <c r="F638" s="487"/>
      <c r="G638" s="487"/>
      <c r="H638" s="488"/>
    </row>
    <row r="639" spans="1:8" ht="15" customHeight="1" x14ac:dyDescent="0.2">
      <c r="A639" s="228">
        <v>4726</v>
      </c>
      <c r="B639" s="487" t="s">
        <v>413</v>
      </c>
      <c r="C639" s="487"/>
      <c r="D639" s="487"/>
      <c r="E639" s="487"/>
      <c r="F639" s="487"/>
      <c r="G639" s="487"/>
      <c r="H639" s="488"/>
    </row>
    <row r="640" spans="1:8" ht="15" customHeight="1" x14ac:dyDescent="0.2">
      <c r="A640" s="228">
        <v>4729</v>
      </c>
      <c r="B640" s="487" t="s">
        <v>414</v>
      </c>
      <c r="C640" s="487"/>
      <c r="D640" s="487"/>
      <c r="E640" s="487"/>
      <c r="F640" s="487"/>
      <c r="G640" s="487"/>
      <c r="H640" s="488"/>
    </row>
    <row r="641" spans="1:8" ht="15" customHeight="1" x14ac:dyDescent="0.2">
      <c r="A641" s="228">
        <v>4730</v>
      </c>
      <c r="B641" s="487" t="s">
        <v>415</v>
      </c>
      <c r="C641" s="487"/>
      <c r="D641" s="487"/>
      <c r="E641" s="487"/>
      <c r="F641" s="487"/>
      <c r="G641" s="487"/>
      <c r="H641" s="488"/>
    </row>
    <row r="642" spans="1:8" ht="15" customHeight="1" x14ac:dyDescent="0.2">
      <c r="A642" s="228">
        <v>4741</v>
      </c>
      <c r="B642" s="487" t="s">
        <v>416</v>
      </c>
      <c r="C642" s="487"/>
      <c r="D642" s="487"/>
      <c r="E642" s="487"/>
      <c r="F642" s="487"/>
      <c r="G642" s="487"/>
      <c r="H642" s="488"/>
    </row>
    <row r="643" spans="1:8" ht="15" customHeight="1" x14ac:dyDescent="0.2">
      <c r="A643" s="228">
        <v>4742</v>
      </c>
      <c r="B643" s="487" t="s">
        <v>1827</v>
      </c>
      <c r="C643" s="487"/>
      <c r="D643" s="487"/>
      <c r="E643" s="487"/>
      <c r="F643" s="487"/>
      <c r="G643" s="487"/>
      <c r="H643" s="488"/>
    </row>
    <row r="644" spans="1:8" ht="15" customHeight="1" x14ac:dyDescent="0.2">
      <c r="A644" s="228">
        <v>4743</v>
      </c>
      <c r="B644" s="487" t="s">
        <v>3929</v>
      </c>
      <c r="C644" s="487"/>
      <c r="D644" s="487"/>
      <c r="E644" s="487"/>
      <c r="F644" s="487"/>
      <c r="G644" s="487"/>
      <c r="H644" s="488"/>
    </row>
    <row r="645" spans="1:8" ht="15" customHeight="1" x14ac:dyDescent="0.2">
      <c r="A645" s="228">
        <v>4751</v>
      </c>
      <c r="B645" s="487" t="s">
        <v>105</v>
      </c>
      <c r="C645" s="487"/>
      <c r="D645" s="487"/>
      <c r="E645" s="487"/>
      <c r="F645" s="487"/>
      <c r="G645" s="487"/>
      <c r="H645" s="488"/>
    </row>
    <row r="646" spans="1:8" ht="15" customHeight="1" x14ac:dyDescent="0.2">
      <c r="A646" s="228">
        <v>4752</v>
      </c>
      <c r="B646" s="487" t="s">
        <v>106</v>
      </c>
      <c r="C646" s="487"/>
      <c r="D646" s="487"/>
      <c r="E646" s="487"/>
      <c r="F646" s="487"/>
      <c r="G646" s="487"/>
      <c r="H646" s="488"/>
    </row>
    <row r="647" spans="1:8" ht="15" customHeight="1" x14ac:dyDescent="0.2">
      <c r="A647" s="228">
        <v>4753</v>
      </c>
      <c r="B647" s="487" t="s">
        <v>107</v>
      </c>
      <c r="C647" s="487"/>
      <c r="D647" s="487"/>
      <c r="E647" s="487"/>
      <c r="F647" s="487"/>
      <c r="G647" s="487"/>
      <c r="H647" s="488"/>
    </row>
    <row r="648" spans="1:8" ht="15" customHeight="1" x14ac:dyDescent="0.2">
      <c r="A648" s="228">
        <v>4754</v>
      </c>
      <c r="B648" s="487" t="s">
        <v>1434</v>
      </c>
      <c r="C648" s="487"/>
      <c r="D648" s="487"/>
      <c r="E648" s="487"/>
      <c r="F648" s="487"/>
      <c r="G648" s="487"/>
      <c r="H648" s="488"/>
    </row>
    <row r="649" spans="1:8" ht="15" customHeight="1" x14ac:dyDescent="0.2">
      <c r="A649" s="228">
        <v>4759</v>
      </c>
      <c r="B649" s="487" t="s">
        <v>1435</v>
      </c>
      <c r="C649" s="487"/>
      <c r="D649" s="487"/>
      <c r="E649" s="487"/>
      <c r="F649" s="487"/>
      <c r="G649" s="487"/>
      <c r="H649" s="488"/>
    </row>
    <row r="650" spans="1:8" ht="15" customHeight="1" x14ac:dyDescent="0.2">
      <c r="A650" s="228">
        <v>4761</v>
      </c>
      <c r="B650" s="487" t="s">
        <v>1436</v>
      </c>
      <c r="C650" s="487"/>
      <c r="D650" s="487"/>
      <c r="E650" s="487"/>
      <c r="F650" s="487"/>
      <c r="G650" s="487"/>
      <c r="H650" s="488"/>
    </row>
    <row r="651" spans="1:8" ht="15" customHeight="1" x14ac:dyDescent="0.2">
      <c r="A651" s="228">
        <v>4762</v>
      </c>
      <c r="B651" s="487" t="s">
        <v>115</v>
      </c>
      <c r="C651" s="487"/>
      <c r="D651" s="487"/>
      <c r="E651" s="487"/>
      <c r="F651" s="487"/>
      <c r="G651" s="487"/>
      <c r="H651" s="488"/>
    </row>
    <row r="652" spans="1:8" ht="15" customHeight="1" x14ac:dyDescent="0.2">
      <c r="A652" s="228">
        <v>4763</v>
      </c>
      <c r="B652" s="487" t="s">
        <v>3270</v>
      </c>
      <c r="C652" s="487"/>
      <c r="D652" s="487"/>
      <c r="E652" s="487"/>
      <c r="F652" s="487"/>
      <c r="G652" s="487"/>
      <c r="H652" s="488"/>
    </row>
    <row r="653" spans="1:8" ht="15" customHeight="1" x14ac:dyDescent="0.2">
      <c r="A653" s="228">
        <v>4764</v>
      </c>
      <c r="B653" s="487" t="s">
        <v>3271</v>
      </c>
      <c r="C653" s="487"/>
      <c r="D653" s="487"/>
      <c r="E653" s="487"/>
      <c r="F653" s="487"/>
      <c r="G653" s="487"/>
      <c r="H653" s="488"/>
    </row>
    <row r="654" spans="1:8" ht="15" customHeight="1" x14ac:dyDescent="0.2">
      <c r="A654" s="228">
        <v>4765</v>
      </c>
      <c r="B654" s="487" t="s">
        <v>3272</v>
      </c>
      <c r="C654" s="487"/>
      <c r="D654" s="487"/>
      <c r="E654" s="487"/>
      <c r="F654" s="487"/>
      <c r="G654" s="487"/>
      <c r="H654" s="488"/>
    </row>
    <row r="655" spans="1:8" ht="15" customHeight="1" x14ac:dyDescent="0.2">
      <c r="A655" s="228">
        <v>4771</v>
      </c>
      <c r="B655" s="487" t="s">
        <v>1925</v>
      </c>
      <c r="C655" s="487"/>
      <c r="D655" s="487"/>
      <c r="E655" s="487"/>
      <c r="F655" s="487"/>
      <c r="G655" s="487"/>
      <c r="H655" s="488"/>
    </row>
    <row r="656" spans="1:8" ht="15" customHeight="1" x14ac:dyDescent="0.2">
      <c r="A656" s="228">
        <v>4772</v>
      </c>
      <c r="B656" s="487" t="s">
        <v>4052</v>
      </c>
      <c r="C656" s="487"/>
      <c r="D656" s="487"/>
      <c r="E656" s="487"/>
      <c r="F656" s="487"/>
      <c r="G656" s="487"/>
      <c r="H656" s="488"/>
    </row>
    <row r="657" spans="1:8" ht="15" customHeight="1" x14ac:dyDescent="0.2">
      <c r="A657" s="228">
        <v>4773</v>
      </c>
      <c r="B657" s="487" t="s">
        <v>4053</v>
      </c>
      <c r="C657" s="487"/>
      <c r="D657" s="487"/>
      <c r="E657" s="487"/>
      <c r="F657" s="487"/>
      <c r="G657" s="487"/>
      <c r="H657" s="488"/>
    </row>
    <row r="658" spans="1:8" ht="15" customHeight="1" x14ac:dyDescent="0.2">
      <c r="A658" s="228">
        <v>4774</v>
      </c>
      <c r="B658" s="487" t="s">
        <v>4054</v>
      </c>
      <c r="C658" s="487"/>
      <c r="D658" s="487"/>
      <c r="E658" s="487"/>
      <c r="F658" s="487"/>
      <c r="G658" s="487"/>
      <c r="H658" s="488"/>
    </row>
    <row r="659" spans="1:8" ht="15" customHeight="1" x14ac:dyDescent="0.2">
      <c r="A659" s="228">
        <v>4775</v>
      </c>
      <c r="B659" s="487" t="s">
        <v>4055</v>
      </c>
      <c r="C659" s="487"/>
      <c r="D659" s="487"/>
      <c r="E659" s="487"/>
      <c r="F659" s="487"/>
      <c r="G659" s="487"/>
      <c r="H659" s="488"/>
    </row>
    <row r="660" spans="1:8" ht="24.95" customHeight="1" x14ac:dyDescent="0.2">
      <c r="A660" s="228">
        <v>4776</v>
      </c>
      <c r="B660" s="487" t="s">
        <v>4056</v>
      </c>
      <c r="C660" s="487"/>
      <c r="D660" s="487"/>
      <c r="E660" s="487"/>
      <c r="F660" s="487"/>
      <c r="G660" s="487"/>
      <c r="H660" s="488"/>
    </row>
    <row r="661" spans="1:8" ht="15" customHeight="1" x14ac:dyDescent="0.2">
      <c r="A661" s="228">
        <v>4777</v>
      </c>
      <c r="B661" s="487" t="s">
        <v>4057</v>
      </c>
      <c r="C661" s="487"/>
      <c r="D661" s="487"/>
      <c r="E661" s="487"/>
      <c r="F661" s="487"/>
      <c r="G661" s="487"/>
      <c r="H661" s="488"/>
    </row>
    <row r="662" spans="1:8" ht="15" customHeight="1" x14ac:dyDescent="0.2">
      <c r="A662" s="228">
        <v>4778</v>
      </c>
      <c r="B662" s="487" t="s">
        <v>4058</v>
      </c>
      <c r="C662" s="487"/>
      <c r="D662" s="487"/>
      <c r="E662" s="487"/>
      <c r="F662" s="487"/>
      <c r="G662" s="487"/>
      <c r="H662" s="488"/>
    </row>
    <row r="663" spans="1:8" ht="15" customHeight="1" x14ac:dyDescent="0.2">
      <c r="A663" s="228">
        <v>4779</v>
      </c>
      <c r="B663" s="487" t="s">
        <v>3253</v>
      </c>
      <c r="C663" s="487"/>
      <c r="D663" s="487"/>
      <c r="E663" s="487"/>
      <c r="F663" s="487"/>
      <c r="G663" s="487"/>
      <c r="H663" s="488"/>
    </row>
    <row r="664" spans="1:8" ht="15" customHeight="1" x14ac:dyDescent="0.2">
      <c r="A664" s="228">
        <v>4781</v>
      </c>
      <c r="B664" s="487" t="s">
        <v>3254</v>
      </c>
      <c r="C664" s="487"/>
      <c r="D664" s="487"/>
      <c r="E664" s="487"/>
      <c r="F664" s="487"/>
      <c r="G664" s="487"/>
      <c r="H664" s="488"/>
    </row>
    <row r="665" spans="1:8" ht="15" customHeight="1" x14ac:dyDescent="0.2">
      <c r="A665" s="228">
        <v>4782</v>
      </c>
      <c r="B665" s="487" t="s">
        <v>2206</v>
      </c>
      <c r="C665" s="487"/>
      <c r="D665" s="487"/>
      <c r="E665" s="487"/>
      <c r="F665" s="487"/>
      <c r="G665" s="487"/>
      <c r="H665" s="488"/>
    </row>
    <row r="666" spans="1:8" ht="15" customHeight="1" x14ac:dyDescent="0.2">
      <c r="A666" s="228">
        <v>4789</v>
      </c>
      <c r="B666" s="487" t="s">
        <v>2207</v>
      </c>
      <c r="C666" s="487"/>
      <c r="D666" s="487"/>
      <c r="E666" s="487"/>
      <c r="F666" s="487"/>
      <c r="G666" s="487"/>
      <c r="H666" s="488"/>
    </row>
    <row r="667" spans="1:8" ht="15" customHeight="1" x14ac:dyDescent="0.2">
      <c r="A667" s="228">
        <v>4791</v>
      </c>
      <c r="B667" s="487" t="s">
        <v>2208</v>
      </c>
      <c r="C667" s="487"/>
      <c r="D667" s="487"/>
      <c r="E667" s="487"/>
      <c r="F667" s="487"/>
      <c r="G667" s="487"/>
      <c r="H667" s="488"/>
    </row>
    <row r="668" spans="1:8" ht="15" customHeight="1" x14ac:dyDescent="0.2">
      <c r="A668" s="228">
        <v>4799</v>
      </c>
      <c r="B668" s="487" t="s">
        <v>2209</v>
      </c>
      <c r="C668" s="487"/>
      <c r="D668" s="487"/>
      <c r="E668" s="487"/>
      <c r="F668" s="487"/>
      <c r="G668" s="487"/>
      <c r="H668" s="488"/>
    </row>
    <row r="669" spans="1:8" ht="15" customHeight="1" x14ac:dyDescent="0.2">
      <c r="A669" s="228">
        <v>4910</v>
      </c>
      <c r="B669" s="487" t="s">
        <v>1498</v>
      </c>
      <c r="C669" s="487"/>
      <c r="D669" s="487"/>
      <c r="E669" s="487"/>
      <c r="F669" s="487"/>
      <c r="G669" s="487"/>
      <c r="H669" s="488"/>
    </row>
    <row r="670" spans="1:8" ht="15" customHeight="1" x14ac:dyDescent="0.2">
      <c r="A670" s="228">
        <v>4920</v>
      </c>
      <c r="B670" s="487" t="s">
        <v>1499</v>
      </c>
      <c r="C670" s="487"/>
      <c r="D670" s="487"/>
      <c r="E670" s="487"/>
      <c r="F670" s="487"/>
      <c r="G670" s="487"/>
      <c r="H670" s="488"/>
    </row>
    <row r="671" spans="1:8" ht="15" customHeight="1" x14ac:dyDescent="0.2">
      <c r="A671" s="228">
        <v>4931</v>
      </c>
      <c r="B671" s="487" t="s">
        <v>853</v>
      </c>
      <c r="C671" s="487"/>
      <c r="D671" s="487"/>
      <c r="E671" s="487"/>
      <c r="F671" s="487"/>
      <c r="G671" s="487"/>
      <c r="H671" s="488"/>
    </row>
    <row r="672" spans="1:8" ht="15" customHeight="1" x14ac:dyDescent="0.2">
      <c r="A672" s="228">
        <v>4932</v>
      </c>
      <c r="B672" s="487" t="s">
        <v>854</v>
      </c>
      <c r="C672" s="487"/>
      <c r="D672" s="487"/>
      <c r="E672" s="487"/>
      <c r="F672" s="487"/>
      <c r="G672" s="487"/>
      <c r="H672" s="488"/>
    </row>
    <row r="673" spans="1:8" ht="15" customHeight="1" x14ac:dyDescent="0.2">
      <c r="A673" s="228">
        <v>4939</v>
      </c>
      <c r="B673" s="487" t="s">
        <v>4154</v>
      </c>
      <c r="C673" s="487"/>
      <c r="D673" s="487"/>
      <c r="E673" s="487"/>
      <c r="F673" s="487"/>
      <c r="G673" s="487"/>
      <c r="H673" s="488"/>
    </row>
    <row r="674" spans="1:8" ht="15" customHeight="1" x14ac:dyDescent="0.2">
      <c r="A674" s="228">
        <v>4941</v>
      </c>
      <c r="B674" s="487" t="s">
        <v>1862</v>
      </c>
      <c r="C674" s="487"/>
      <c r="D674" s="487"/>
      <c r="E674" s="487"/>
      <c r="F674" s="487"/>
      <c r="G674" s="487"/>
      <c r="H674" s="488"/>
    </row>
    <row r="675" spans="1:8" ht="15" customHeight="1" x14ac:dyDescent="0.2">
      <c r="A675" s="228">
        <v>4942</v>
      </c>
      <c r="B675" s="487" t="s">
        <v>2815</v>
      </c>
      <c r="C675" s="487"/>
      <c r="D675" s="487"/>
      <c r="E675" s="487"/>
      <c r="F675" s="487"/>
      <c r="G675" s="487"/>
      <c r="H675" s="488"/>
    </row>
    <row r="676" spans="1:8" ht="15" customHeight="1" x14ac:dyDescent="0.2">
      <c r="A676" s="228">
        <v>4950</v>
      </c>
      <c r="B676" s="487" t="s">
        <v>1921</v>
      </c>
      <c r="C676" s="487"/>
      <c r="D676" s="487"/>
      <c r="E676" s="487"/>
      <c r="F676" s="487"/>
      <c r="G676" s="487"/>
      <c r="H676" s="488"/>
    </row>
    <row r="677" spans="1:8" ht="15" customHeight="1" x14ac:dyDescent="0.2">
      <c r="A677" s="228">
        <v>5010</v>
      </c>
      <c r="B677" s="487" t="s">
        <v>826</v>
      </c>
      <c r="C677" s="487"/>
      <c r="D677" s="487"/>
      <c r="E677" s="487"/>
      <c r="F677" s="487"/>
      <c r="G677" s="487"/>
      <c r="H677" s="488"/>
    </row>
    <row r="678" spans="1:8" ht="15" customHeight="1" x14ac:dyDescent="0.2">
      <c r="A678" s="228">
        <v>5020</v>
      </c>
      <c r="B678" s="487" t="s">
        <v>827</v>
      </c>
      <c r="C678" s="487"/>
      <c r="D678" s="487"/>
      <c r="E678" s="487"/>
      <c r="F678" s="487"/>
      <c r="G678" s="487"/>
      <c r="H678" s="488"/>
    </row>
    <row r="679" spans="1:8" ht="15" customHeight="1" x14ac:dyDescent="0.2">
      <c r="A679" s="228">
        <v>5030</v>
      </c>
      <c r="B679" s="487" t="s">
        <v>2639</v>
      </c>
      <c r="C679" s="487"/>
      <c r="D679" s="487"/>
      <c r="E679" s="487"/>
      <c r="F679" s="487"/>
      <c r="G679" s="487"/>
      <c r="H679" s="488"/>
    </row>
    <row r="680" spans="1:8" ht="15" customHeight="1" x14ac:dyDescent="0.2">
      <c r="A680" s="228">
        <v>5040</v>
      </c>
      <c r="B680" s="487" t="s">
        <v>2576</v>
      </c>
      <c r="C680" s="487"/>
      <c r="D680" s="487"/>
      <c r="E680" s="487"/>
      <c r="F680" s="487"/>
      <c r="G680" s="487"/>
      <c r="H680" s="488"/>
    </row>
    <row r="681" spans="1:8" ht="15" customHeight="1" x14ac:dyDescent="0.2">
      <c r="A681" s="228">
        <v>5110</v>
      </c>
      <c r="B681" s="487" t="s">
        <v>2577</v>
      </c>
      <c r="C681" s="487"/>
      <c r="D681" s="487"/>
      <c r="E681" s="487"/>
      <c r="F681" s="487"/>
      <c r="G681" s="487"/>
      <c r="H681" s="488"/>
    </row>
    <row r="682" spans="1:8" ht="15" customHeight="1" x14ac:dyDescent="0.2">
      <c r="A682" s="228">
        <v>5121</v>
      </c>
      <c r="B682" s="487" t="s">
        <v>2578</v>
      </c>
      <c r="C682" s="487"/>
      <c r="D682" s="487"/>
      <c r="E682" s="487"/>
      <c r="F682" s="487"/>
      <c r="G682" s="487"/>
      <c r="H682" s="488"/>
    </row>
    <row r="683" spans="1:8" ht="15" customHeight="1" x14ac:dyDescent="0.2">
      <c r="A683" s="228">
        <v>5122</v>
      </c>
      <c r="B683" s="487" t="s">
        <v>828</v>
      </c>
      <c r="C683" s="487"/>
      <c r="D683" s="487"/>
      <c r="E683" s="487"/>
      <c r="F683" s="487"/>
      <c r="G683" s="487"/>
      <c r="H683" s="488"/>
    </row>
    <row r="684" spans="1:8" ht="15" customHeight="1" x14ac:dyDescent="0.2">
      <c r="A684" s="228">
        <v>5210</v>
      </c>
      <c r="B684" s="487" t="s">
        <v>831</v>
      </c>
      <c r="C684" s="487"/>
      <c r="D684" s="487"/>
      <c r="E684" s="487"/>
      <c r="F684" s="487"/>
      <c r="G684" s="487"/>
      <c r="H684" s="488"/>
    </row>
    <row r="685" spans="1:8" ht="15" customHeight="1" x14ac:dyDescent="0.2">
      <c r="A685" s="228">
        <v>5221</v>
      </c>
      <c r="B685" s="487" t="s">
        <v>2579</v>
      </c>
      <c r="C685" s="487"/>
      <c r="D685" s="487"/>
      <c r="E685" s="487"/>
      <c r="F685" s="487"/>
      <c r="G685" s="487"/>
      <c r="H685" s="488"/>
    </row>
    <row r="686" spans="1:8" ht="15" customHeight="1" x14ac:dyDescent="0.2">
      <c r="A686" s="228">
        <v>5222</v>
      </c>
      <c r="B686" s="487" t="s">
        <v>2580</v>
      </c>
      <c r="C686" s="487"/>
      <c r="D686" s="487"/>
      <c r="E686" s="487"/>
      <c r="F686" s="487"/>
      <c r="G686" s="487"/>
      <c r="H686" s="488"/>
    </row>
    <row r="687" spans="1:8" ht="15" customHeight="1" x14ac:dyDescent="0.2">
      <c r="A687" s="228">
        <v>5223</v>
      </c>
      <c r="B687" s="487" t="s">
        <v>1018</v>
      </c>
      <c r="C687" s="487"/>
      <c r="D687" s="487"/>
      <c r="E687" s="487"/>
      <c r="F687" s="487"/>
      <c r="G687" s="487"/>
      <c r="H687" s="488"/>
    </row>
    <row r="688" spans="1:8" ht="15" customHeight="1" x14ac:dyDescent="0.2">
      <c r="A688" s="228">
        <v>5224</v>
      </c>
      <c r="B688" s="487" t="s">
        <v>1019</v>
      </c>
      <c r="C688" s="487"/>
      <c r="D688" s="487"/>
      <c r="E688" s="487"/>
      <c r="F688" s="487"/>
      <c r="G688" s="487"/>
      <c r="H688" s="488"/>
    </row>
    <row r="689" spans="1:8" ht="15" customHeight="1" x14ac:dyDescent="0.2">
      <c r="A689" s="228">
        <v>5229</v>
      </c>
      <c r="B689" s="487" t="s">
        <v>1020</v>
      </c>
      <c r="C689" s="487"/>
      <c r="D689" s="487"/>
      <c r="E689" s="487"/>
      <c r="F689" s="487"/>
      <c r="G689" s="487"/>
      <c r="H689" s="488"/>
    </row>
    <row r="690" spans="1:8" ht="15" customHeight="1" x14ac:dyDescent="0.2">
      <c r="A690" s="228">
        <v>5310</v>
      </c>
      <c r="B690" s="487" t="s">
        <v>1021</v>
      </c>
      <c r="C690" s="487"/>
      <c r="D690" s="487"/>
      <c r="E690" s="487"/>
      <c r="F690" s="487"/>
      <c r="G690" s="487"/>
      <c r="H690" s="488"/>
    </row>
    <row r="691" spans="1:8" ht="15" customHeight="1" x14ac:dyDescent="0.2">
      <c r="A691" s="228">
        <v>5320</v>
      </c>
      <c r="B691" s="487" t="s">
        <v>1022</v>
      </c>
      <c r="C691" s="487"/>
      <c r="D691" s="487"/>
      <c r="E691" s="487"/>
      <c r="F691" s="487"/>
      <c r="G691" s="487"/>
      <c r="H691" s="488"/>
    </row>
    <row r="692" spans="1:8" ht="15" customHeight="1" x14ac:dyDescent="0.2">
      <c r="A692" s="228">
        <v>5510</v>
      </c>
      <c r="B692" s="487" t="s">
        <v>1023</v>
      </c>
      <c r="C692" s="487"/>
      <c r="D692" s="487"/>
      <c r="E692" s="487"/>
      <c r="F692" s="487"/>
      <c r="G692" s="487"/>
      <c r="H692" s="488"/>
    </row>
    <row r="693" spans="1:8" ht="15" customHeight="1" x14ac:dyDescent="0.2">
      <c r="A693" s="228">
        <v>5520</v>
      </c>
      <c r="B693" s="487" t="s">
        <v>3978</v>
      </c>
      <c r="C693" s="487"/>
      <c r="D693" s="487"/>
      <c r="E693" s="487"/>
      <c r="F693" s="487"/>
      <c r="G693" s="487"/>
      <c r="H693" s="488"/>
    </row>
    <row r="694" spans="1:8" ht="15" customHeight="1" x14ac:dyDescent="0.2">
      <c r="A694" s="228">
        <v>5530</v>
      </c>
      <c r="B694" s="487" t="s">
        <v>3979</v>
      </c>
      <c r="C694" s="487"/>
      <c r="D694" s="487"/>
      <c r="E694" s="487"/>
      <c r="F694" s="487"/>
      <c r="G694" s="487"/>
      <c r="H694" s="488"/>
    </row>
    <row r="695" spans="1:8" ht="15" customHeight="1" x14ac:dyDescent="0.2">
      <c r="A695" s="228">
        <v>5590</v>
      </c>
      <c r="B695" s="487" t="s">
        <v>1858</v>
      </c>
      <c r="C695" s="487"/>
      <c r="D695" s="487"/>
      <c r="E695" s="487"/>
      <c r="F695" s="487"/>
      <c r="G695" s="487"/>
      <c r="H695" s="488"/>
    </row>
    <row r="696" spans="1:8" ht="15" customHeight="1" x14ac:dyDescent="0.2">
      <c r="A696" s="228">
        <v>5610</v>
      </c>
      <c r="B696" s="487" t="s">
        <v>440</v>
      </c>
      <c r="C696" s="487"/>
      <c r="D696" s="487"/>
      <c r="E696" s="487"/>
      <c r="F696" s="487"/>
      <c r="G696" s="487"/>
      <c r="H696" s="488"/>
    </row>
    <row r="697" spans="1:8" ht="15" customHeight="1" x14ac:dyDescent="0.2">
      <c r="A697" s="228">
        <v>5621</v>
      </c>
      <c r="B697" s="487" t="s">
        <v>441</v>
      </c>
      <c r="C697" s="487"/>
      <c r="D697" s="487"/>
      <c r="E697" s="487"/>
      <c r="F697" s="487"/>
      <c r="G697" s="487"/>
      <c r="H697" s="488"/>
    </row>
    <row r="698" spans="1:8" ht="15" customHeight="1" x14ac:dyDescent="0.2">
      <c r="A698" s="228">
        <v>5629</v>
      </c>
      <c r="B698" s="487" t="s">
        <v>442</v>
      </c>
      <c r="C698" s="487"/>
      <c r="D698" s="487"/>
      <c r="E698" s="487"/>
      <c r="F698" s="487"/>
      <c r="G698" s="487"/>
      <c r="H698" s="488"/>
    </row>
    <row r="699" spans="1:8" ht="15" customHeight="1" x14ac:dyDescent="0.2">
      <c r="A699" s="228">
        <v>5630</v>
      </c>
      <c r="B699" s="487" t="s">
        <v>443</v>
      </c>
      <c r="C699" s="487"/>
      <c r="D699" s="487"/>
      <c r="E699" s="487"/>
      <c r="F699" s="487"/>
      <c r="G699" s="487"/>
      <c r="H699" s="488"/>
    </row>
    <row r="700" spans="1:8" ht="15" customHeight="1" x14ac:dyDescent="0.2">
      <c r="A700" s="228">
        <v>5811</v>
      </c>
      <c r="B700" s="487" t="s">
        <v>950</v>
      </c>
      <c r="C700" s="487"/>
      <c r="D700" s="487"/>
      <c r="E700" s="487"/>
      <c r="F700" s="487"/>
      <c r="G700" s="487"/>
      <c r="H700" s="488"/>
    </row>
    <row r="701" spans="1:8" ht="15" customHeight="1" x14ac:dyDescent="0.2">
      <c r="A701" s="228">
        <v>5812</v>
      </c>
      <c r="B701" s="487" t="s">
        <v>564</v>
      </c>
      <c r="C701" s="487"/>
      <c r="D701" s="487"/>
      <c r="E701" s="487"/>
      <c r="F701" s="487"/>
      <c r="G701" s="487"/>
      <c r="H701" s="488"/>
    </row>
    <row r="702" spans="1:8" ht="15" customHeight="1" x14ac:dyDescent="0.2">
      <c r="A702" s="228">
        <v>5813</v>
      </c>
      <c r="B702" s="487" t="s">
        <v>951</v>
      </c>
      <c r="C702" s="487"/>
      <c r="D702" s="487"/>
      <c r="E702" s="487"/>
      <c r="F702" s="487"/>
      <c r="G702" s="487"/>
      <c r="H702" s="488"/>
    </row>
    <row r="703" spans="1:8" ht="15" customHeight="1" x14ac:dyDescent="0.2">
      <c r="A703" s="228">
        <v>5814</v>
      </c>
      <c r="B703" s="487" t="s">
        <v>3782</v>
      </c>
      <c r="C703" s="487"/>
      <c r="D703" s="487"/>
      <c r="E703" s="487"/>
      <c r="F703" s="487"/>
      <c r="G703" s="487"/>
      <c r="H703" s="488"/>
    </row>
    <row r="704" spans="1:8" ht="15" customHeight="1" x14ac:dyDescent="0.2">
      <c r="A704" s="228">
        <v>5819</v>
      </c>
      <c r="B704" s="487" t="s">
        <v>3783</v>
      </c>
      <c r="C704" s="487"/>
      <c r="D704" s="487"/>
      <c r="E704" s="487"/>
      <c r="F704" s="487"/>
      <c r="G704" s="487"/>
      <c r="H704" s="488"/>
    </row>
    <row r="705" spans="1:8" ht="15" customHeight="1" x14ac:dyDescent="0.2">
      <c r="A705" s="228">
        <v>5821</v>
      </c>
      <c r="B705" s="487" t="s">
        <v>3446</v>
      </c>
      <c r="C705" s="487"/>
      <c r="D705" s="487"/>
      <c r="E705" s="487"/>
      <c r="F705" s="487"/>
      <c r="G705" s="487"/>
      <c r="H705" s="488"/>
    </row>
    <row r="706" spans="1:8" ht="15" customHeight="1" x14ac:dyDescent="0.2">
      <c r="A706" s="228">
        <v>5829</v>
      </c>
      <c r="B706" s="487" t="s">
        <v>3447</v>
      </c>
      <c r="C706" s="487"/>
      <c r="D706" s="487"/>
      <c r="E706" s="487"/>
      <c r="F706" s="487"/>
      <c r="G706" s="487"/>
      <c r="H706" s="488"/>
    </row>
    <row r="707" spans="1:8" ht="15" customHeight="1" x14ac:dyDescent="0.2">
      <c r="A707" s="228">
        <v>5911</v>
      </c>
      <c r="B707" s="487" t="s">
        <v>3448</v>
      </c>
      <c r="C707" s="487"/>
      <c r="D707" s="487"/>
      <c r="E707" s="487"/>
      <c r="F707" s="487"/>
      <c r="G707" s="487"/>
      <c r="H707" s="488"/>
    </row>
    <row r="708" spans="1:8" ht="15" customHeight="1" x14ac:dyDescent="0.2">
      <c r="A708" s="228">
        <v>5912</v>
      </c>
      <c r="B708" s="487" t="s">
        <v>3449</v>
      </c>
      <c r="C708" s="487"/>
      <c r="D708" s="487"/>
      <c r="E708" s="487"/>
      <c r="F708" s="487"/>
      <c r="G708" s="487"/>
      <c r="H708" s="488"/>
    </row>
    <row r="709" spans="1:8" ht="15" customHeight="1" x14ac:dyDescent="0.2">
      <c r="A709" s="228">
        <v>5913</v>
      </c>
      <c r="B709" s="487" t="s">
        <v>3450</v>
      </c>
      <c r="C709" s="487"/>
      <c r="D709" s="487"/>
      <c r="E709" s="487"/>
      <c r="F709" s="487"/>
      <c r="G709" s="487"/>
      <c r="H709" s="488"/>
    </row>
    <row r="710" spans="1:8" ht="15" customHeight="1" x14ac:dyDescent="0.2">
      <c r="A710" s="228">
        <v>5914</v>
      </c>
      <c r="B710" s="487" t="s">
        <v>3451</v>
      </c>
      <c r="C710" s="487"/>
      <c r="D710" s="487"/>
      <c r="E710" s="487"/>
      <c r="F710" s="487"/>
      <c r="G710" s="487"/>
      <c r="H710" s="488"/>
    </row>
    <row r="711" spans="1:8" ht="15" customHeight="1" x14ac:dyDescent="0.2">
      <c r="A711" s="228">
        <v>5920</v>
      </c>
      <c r="B711" s="487" t="s">
        <v>1744</v>
      </c>
      <c r="C711" s="487"/>
      <c r="D711" s="487"/>
      <c r="E711" s="487"/>
      <c r="F711" s="487"/>
      <c r="G711" s="487"/>
      <c r="H711" s="488"/>
    </row>
    <row r="712" spans="1:8" ht="15" customHeight="1" x14ac:dyDescent="0.2">
      <c r="A712" s="228">
        <v>6010</v>
      </c>
      <c r="B712" s="487" t="s">
        <v>1745</v>
      </c>
      <c r="C712" s="487"/>
      <c r="D712" s="487"/>
      <c r="E712" s="487"/>
      <c r="F712" s="487"/>
      <c r="G712" s="487"/>
      <c r="H712" s="488"/>
    </row>
    <row r="713" spans="1:8" ht="15" customHeight="1" x14ac:dyDescent="0.2">
      <c r="A713" s="228">
        <v>6020</v>
      </c>
      <c r="B713" s="487" t="s">
        <v>1746</v>
      </c>
      <c r="C713" s="487"/>
      <c r="D713" s="487"/>
      <c r="E713" s="487"/>
      <c r="F713" s="487"/>
      <c r="G713" s="487"/>
      <c r="H713" s="488"/>
    </row>
    <row r="714" spans="1:8" ht="15" customHeight="1" x14ac:dyDescent="0.2">
      <c r="A714" s="228">
        <v>6110</v>
      </c>
      <c r="B714" s="487" t="s">
        <v>1747</v>
      </c>
      <c r="C714" s="487"/>
      <c r="D714" s="487"/>
      <c r="E714" s="487"/>
      <c r="F714" s="487"/>
      <c r="G714" s="487"/>
      <c r="H714" s="488"/>
    </row>
    <row r="715" spans="1:8" ht="15" customHeight="1" x14ac:dyDescent="0.2">
      <c r="A715" s="228">
        <v>6120</v>
      </c>
      <c r="B715" s="487" t="s">
        <v>1748</v>
      </c>
      <c r="C715" s="487"/>
      <c r="D715" s="487"/>
      <c r="E715" s="487"/>
      <c r="F715" s="487"/>
      <c r="G715" s="487"/>
      <c r="H715" s="488"/>
    </row>
    <row r="716" spans="1:8" ht="15" customHeight="1" x14ac:dyDescent="0.2">
      <c r="A716" s="228">
        <v>6130</v>
      </c>
      <c r="B716" s="487" t="s">
        <v>1749</v>
      </c>
      <c r="C716" s="487"/>
      <c r="D716" s="487"/>
      <c r="E716" s="487"/>
      <c r="F716" s="487"/>
      <c r="G716" s="487"/>
      <c r="H716" s="488"/>
    </row>
    <row r="717" spans="1:8" ht="15" customHeight="1" x14ac:dyDescent="0.2">
      <c r="A717" s="228">
        <v>6190</v>
      </c>
      <c r="B717" s="487" t="s">
        <v>1750</v>
      </c>
      <c r="C717" s="487"/>
      <c r="D717" s="487"/>
      <c r="E717" s="487"/>
      <c r="F717" s="487"/>
      <c r="G717" s="487"/>
      <c r="H717" s="488"/>
    </row>
    <row r="718" spans="1:8" ht="15" customHeight="1" x14ac:dyDescent="0.2">
      <c r="A718" s="228">
        <v>6201</v>
      </c>
      <c r="B718" s="487" t="s">
        <v>1751</v>
      </c>
      <c r="C718" s="487"/>
      <c r="D718" s="487"/>
      <c r="E718" s="487"/>
      <c r="F718" s="487"/>
      <c r="G718" s="487"/>
      <c r="H718" s="488"/>
    </row>
    <row r="719" spans="1:8" ht="15" customHeight="1" x14ac:dyDescent="0.2">
      <c r="A719" s="228">
        <v>6202</v>
      </c>
      <c r="B719" s="487" t="s">
        <v>1752</v>
      </c>
      <c r="C719" s="487"/>
      <c r="D719" s="487"/>
      <c r="E719" s="487"/>
      <c r="F719" s="487"/>
      <c r="G719" s="487"/>
      <c r="H719" s="488"/>
    </row>
    <row r="720" spans="1:8" ht="15" customHeight="1" x14ac:dyDescent="0.2">
      <c r="A720" s="228">
        <v>6203</v>
      </c>
      <c r="B720" s="487" t="s">
        <v>1753</v>
      </c>
      <c r="C720" s="487"/>
      <c r="D720" s="487"/>
      <c r="E720" s="487"/>
      <c r="F720" s="487"/>
      <c r="G720" s="487"/>
      <c r="H720" s="488"/>
    </row>
    <row r="721" spans="1:8" ht="15" customHeight="1" x14ac:dyDescent="0.2">
      <c r="A721" s="228">
        <v>6209</v>
      </c>
      <c r="B721" s="487" t="s">
        <v>1754</v>
      </c>
      <c r="C721" s="487"/>
      <c r="D721" s="487"/>
      <c r="E721" s="487"/>
      <c r="F721" s="487"/>
      <c r="G721" s="487"/>
      <c r="H721" s="488"/>
    </row>
    <row r="722" spans="1:8" ht="15" customHeight="1" x14ac:dyDescent="0.2">
      <c r="A722" s="228">
        <v>6311</v>
      </c>
      <c r="B722" s="487" t="s">
        <v>1755</v>
      </c>
      <c r="C722" s="487"/>
      <c r="D722" s="487"/>
      <c r="E722" s="487"/>
      <c r="F722" s="487"/>
      <c r="G722" s="487"/>
      <c r="H722" s="488"/>
    </row>
    <row r="723" spans="1:8" ht="15" customHeight="1" x14ac:dyDescent="0.2">
      <c r="A723" s="228">
        <v>6312</v>
      </c>
      <c r="B723" s="487" t="s">
        <v>1756</v>
      </c>
      <c r="C723" s="487"/>
      <c r="D723" s="487"/>
      <c r="E723" s="487"/>
      <c r="F723" s="487"/>
      <c r="G723" s="487"/>
      <c r="H723" s="488"/>
    </row>
    <row r="724" spans="1:8" ht="15" customHeight="1" x14ac:dyDescent="0.2">
      <c r="A724" s="228">
        <v>6391</v>
      </c>
      <c r="B724" s="487" t="s">
        <v>2188</v>
      </c>
      <c r="C724" s="487"/>
      <c r="D724" s="487"/>
      <c r="E724" s="487"/>
      <c r="F724" s="487"/>
      <c r="G724" s="487"/>
      <c r="H724" s="488"/>
    </row>
    <row r="725" spans="1:8" ht="15" customHeight="1" x14ac:dyDescent="0.2">
      <c r="A725" s="228">
        <v>6399</v>
      </c>
      <c r="B725" s="487" t="s">
        <v>2189</v>
      </c>
      <c r="C725" s="487"/>
      <c r="D725" s="487"/>
      <c r="E725" s="487"/>
      <c r="F725" s="487"/>
      <c r="G725" s="487"/>
      <c r="H725" s="488"/>
    </row>
    <row r="726" spans="1:8" ht="15" customHeight="1" x14ac:dyDescent="0.2">
      <c r="A726" s="228">
        <v>6411</v>
      </c>
      <c r="B726" s="487" t="s">
        <v>1922</v>
      </c>
      <c r="C726" s="487"/>
      <c r="D726" s="487"/>
      <c r="E726" s="487"/>
      <c r="F726" s="487"/>
      <c r="G726" s="487"/>
      <c r="H726" s="488"/>
    </row>
    <row r="727" spans="1:8" ht="15" customHeight="1" x14ac:dyDescent="0.2">
      <c r="A727" s="228">
        <v>6419</v>
      </c>
      <c r="B727" s="487" t="s">
        <v>2190</v>
      </c>
      <c r="C727" s="487"/>
      <c r="D727" s="487"/>
      <c r="E727" s="487"/>
      <c r="F727" s="487"/>
      <c r="G727" s="487"/>
      <c r="H727" s="488"/>
    </row>
    <row r="728" spans="1:8" ht="15" customHeight="1" x14ac:dyDescent="0.2">
      <c r="A728" s="228">
        <v>6420</v>
      </c>
      <c r="B728" s="487" t="s">
        <v>2191</v>
      </c>
      <c r="C728" s="487"/>
      <c r="D728" s="487"/>
      <c r="E728" s="487"/>
      <c r="F728" s="487"/>
      <c r="G728" s="487"/>
      <c r="H728" s="488"/>
    </row>
    <row r="729" spans="1:8" ht="15" customHeight="1" x14ac:dyDescent="0.2">
      <c r="A729" s="228">
        <v>6430</v>
      </c>
      <c r="B729" s="487" t="s">
        <v>1726</v>
      </c>
      <c r="C729" s="487"/>
      <c r="D729" s="487"/>
      <c r="E729" s="487"/>
      <c r="F729" s="487"/>
      <c r="G729" s="487"/>
      <c r="H729" s="488"/>
    </row>
    <row r="730" spans="1:8" ht="15" customHeight="1" x14ac:dyDescent="0.2">
      <c r="A730" s="228">
        <v>6491</v>
      </c>
      <c r="B730" s="487" t="s">
        <v>1727</v>
      </c>
      <c r="C730" s="487"/>
      <c r="D730" s="487"/>
      <c r="E730" s="487"/>
      <c r="F730" s="487"/>
      <c r="G730" s="487"/>
      <c r="H730" s="488"/>
    </row>
    <row r="731" spans="1:8" ht="15" customHeight="1" x14ac:dyDescent="0.2">
      <c r="A731" s="228">
        <v>6492</v>
      </c>
      <c r="B731" s="487" t="s">
        <v>1923</v>
      </c>
      <c r="C731" s="487"/>
      <c r="D731" s="487"/>
      <c r="E731" s="487"/>
      <c r="F731" s="487"/>
      <c r="G731" s="487"/>
      <c r="H731" s="488"/>
    </row>
    <row r="732" spans="1:8" ht="15" customHeight="1" x14ac:dyDescent="0.2">
      <c r="A732" s="228">
        <v>6499</v>
      </c>
      <c r="B732" s="487" t="s">
        <v>168</v>
      </c>
      <c r="C732" s="487"/>
      <c r="D732" s="487"/>
      <c r="E732" s="487"/>
      <c r="F732" s="487"/>
      <c r="G732" s="487"/>
      <c r="H732" s="488"/>
    </row>
    <row r="733" spans="1:8" ht="15" customHeight="1" x14ac:dyDescent="0.2">
      <c r="A733" s="228">
        <v>6511</v>
      </c>
      <c r="B733" s="487" t="s">
        <v>169</v>
      </c>
      <c r="C733" s="487"/>
      <c r="D733" s="487"/>
      <c r="E733" s="487"/>
      <c r="F733" s="487"/>
      <c r="G733" s="487"/>
      <c r="H733" s="488"/>
    </row>
    <row r="734" spans="1:8" ht="15" customHeight="1" x14ac:dyDescent="0.2">
      <c r="A734" s="228">
        <v>6512</v>
      </c>
      <c r="B734" s="487" t="s">
        <v>830</v>
      </c>
      <c r="C734" s="487"/>
      <c r="D734" s="487"/>
      <c r="E734" s="487"/>
      <c r="F734" s="487"/>
      <c r="G734" s="487"/>
      <c r="H734" s="488"/>
    </row>
    <row r="735" spans="1:8" ht="15" customHeight="1" x14ac:dyDescent="0.2">
      <c r="A735" s="228">
        <v>6520</v>
      </c>
      <c r="B735" s="487" t="s">
        <v>170</v>
      </c>
      <c r="C735" s="487"/>
      <c r="D735" s="487"/>
      <c r="E735" s="487"/>
      <c r="F735" s="487"/>
      <c r="G735" s="487"/>
      <c r="H735" s="488"/>
    </row>
    <row r="736" spans="1:8" ht="15" customHeight="1" x14ac:dyDescent="0.2">
      <c r="A736" s="228">
        <v>6530</v>
      </c>
      <c r="B736" s="487" t="s">
        <v>829</v>
      </c>
      <c r="C736" s="487"/>
      <c r="D736" s="487"/>
      <c r="E736" s="487"/>
      <c r="F736" s="487"/>
      <c r="G736" s="487"/>
      <c r="H736" s="488"/>
    </row>
    <row r="737" spans="1:8" ht="15" customHeight="1" x14ac:dyDescent="0.2">
      <c r="A737" s="228">
        <v>6611</v>
      </c>
      <c r="B737" s="487" t="s">
        <v>1917</v>
      </c>
      <c r="C737" s="487"/>
      <c r="D737" s="487"/>
      <c r="E737" s="487"/>
      <c r="F737" s="487"/>
      <c r="G737" s="487"/>
      <c r="H737" s="488"/>
    </row>
    <row r="738" spans="1:8" ht="15" customHeight="1" x14ac:dyDescent="0.2">
      <c r="A738" s="228">
        <v>6612</v>
      </c>
      <c r="B738" s="487" t="s">
        <v>4066</v>
      </c>
      <c r="C738" s="487"/>
      <c r="D738" s="487"/>
      <c r="E738" s="487"/>
      <c r="F738" s="487"/>
      <c r="G738" s="487"/>
      <c r="H738" s="488"/>
    </row>
    <row r="739" spans="1:8" ht="15" customHeight="1" x14ac:dyDescent="0.2">
      <c r="A739" s="228">
        <v>6619</v>
      </c>
      <c r="B739" s="487" t="s">
        <v>4067</v>
      </c>
      <c r="C739" s="487"/>
      <c r="D739" s="487"/>
      <c r="E739" s="487"/>
      <c r="F739" s="487"/>
      <c r="G739" s="487"/>
      <c r="H739" s="488"/>
    </row>
    <row r="740" spans="1:8" ht="15" customHeight="1" x14ac:dyDescent="0.2">
      <c r="A740" s="228">
        <v>6621</v>
      </c>
      <c r="B740" s="487" t="s">
        <v>4068</v>
      </c>
      <c r="C740" s="487"/>
      <c r="D740" s="487"/>
      <c r="E740" s="487"/>
      <c r="F740" s="487"/>
      <c r="G740" s="487"/>
      <c r="H740" s="488"/>
    </row>
    <row r="741" spans="1:8" ht="15" customHeight="1" x14ac:dyDescent="0.2">
      <c r="A741" s="228">
        <v>6622</v>
      </c>
      <c r="B741" s="487" t="s">
        <v>4069</v>
      </c>
      <c r="C741" s="487"/>
      <c r="D741" s="487"/>
      <c r="E741" s="487"/>
      <c r="F741" s="487"/>
      <c r="G741" s="487"/>
      <c r="H741" s="488"/>
    </row>
    <row r="742" spans="1:8" ht="15" customHeight="1" x14ac:dyDescent="0.2">
      <c r="A742" s="228">
        <v>6629</v>
      </c>
      <c r="B742" s="487" t="s">
        <v>4070</v>
      </c>
      <c r="C742" s="487"/>
      <c r="D742" s="487"/>
      <c r="E742" s="487"/>
      <c r="F742" s="487"/>
      <c r="G742" s="487"/>
      <c r="H742" s="488"/>
    </row>
    <row r="743" spans="1:8" ht="15" customHeight="1" x14ac:dyDescent="0.2">
      <c r="A743" s="228">
        <v>6630</v>
      </c>
      <c r="B743" s="487" t="s">
        <v>4071</v>
      </c>
      <c r="C743" s="487"/>
      <c r="D743" s="487"/>
      <c r="E743" s="487"/>
      <c r="F743" s="487"/>
      <c r="G743" s="487"/>
      <c r="H743" s="488"/>
    </row>
    <row r="744" spans="1:8" ht="15" customHeight="1" x14ac:dyDescent="0.2">
      <c r="A744" s="228">
        <v>6810</v>
      </c>
      <c r="B744" s="487" t="s">
        <v>4072</v>
      </c>
      <c r="C744" s="487"/>
      <c r="D744" s="487"/>
      <c r="E744" s="487"/>
      <c r="F744" s="487"/>
      <c r="G744" s="487"/>
      <c r="H744" s="488"/>
    </row>
    <row r="745" spans="1:8" ht="15" customHeight="1" x14ac:dyDescent="0.2">
      <c r="A745" s="228">
        <v>6820</v>
      </c>
      <c r="B745" s="487" t="s">
        <v>4073</v>
      </c>
      <c r="C745" s="487"/>
      <c r="D745" s="487"/>
      <c r="E745" s="487"/>
      <c r="F745" s="487"/>
      <c r="G745" s="487"/>
      <c r="H745" s="488"/>
    </row>
    <row r="746" spans="1:8" ht="15" customHeight="1" x14ac:dyDescent="0.2">
      <c r="A746" s="228">
        <v>6831</v>
      </c>
      <c r="B746" s="487" t="s">
        <v>4074</v>
      </c>
      <c r="C746" s="487"/>
      <c r="D746" s="487"/>
      <c r="E746" s="487"/>
      <c r="F746" s="487"/>
      <c r="G746" s="487"/>
      <c r="H746" s="488"/>
    </row>
    <row r="747" spans="1:8" ht="15" customHeight="1" x14ac:dyDescent="0.2">
      <c r="A747" s="228">
        <v>6832</v>
      </c>
      <c r="B747" s="487" t="s">
        <v>4075</v>
      </c>
      <c r="C747" s="487"/>
      <c r="D747" s="487"/>
      <c r="E747" s="487"/>
      <c r="F747" s="487"/>
      <c r="G747" s="487"/>
      <c r="H747" s="488"/>
    </row>
    <row r="748" spans="1:8" ht="15" customHeight="1" x14ac:dyDescent="0.2">
      <c r="A748" s="228">
        <v>6910</v>
      </c>
      <c r="B748" s="487" t="s">
        <v>4076</v>
      </c>
      <c r="C748" s="487"/>
      <c r="D748" s="487"/>
      <c r="E748" s="487"/>
      <c r="F748" s="487"/>
      <c r="G748" s="487"/>
      <c r="H748" s="488"/>
    </row>
    <row r="749" spans="1:8" ht="15" customHeight="1" x14ac:dyDescent="0.2">
      <c r="A749" s="228">
        <v>6920</v>
      </c>
      <c r="B749" s="487" t="s">
        <v>4077</v>
      </c>
      <c r="C749" s="487"/>
      <c r="D749" s="487"/>
      <c r="E749" s="487"/>
      <c r="F749" s="487"/>
      <c r="G749" s="487"/>
      <c r="H749" s="488"/>
    </row>
    <row r="750" spans="1:8" ht="15" customHeight="1" x14ac:dyDescent="0.2">
      <c r="A750" s="228">
        <v>7010</v>
      </c>
      <c r="B750" s="487" t="s">
        <v>4251</v>
      </c>
      <c r="C750" s="487"/>
      <c r="D750" s="487"/>
      <c r="E750" s="487"/>
      <c r="F750" s="487"/>
      <c r="G750" s="487"/>
      <c r="H750" s="488"/>
    </row>
    <row r="751" spans="1:8" ht="15" customHeight="1" x14ac:dyDescent="0.2">
      <c r="A751" s="228">
        <v>7021</v>
      </c>
      <c r="B751" s="487" t="s">
        <v>3041</v>
      </c>
      <c r="C751" s="487"/>
      <c r="D751" s="487"/>
      <c r="E751" s="487"/>
      <c r="F751" s="487"/>
      <c r="G751" s="487"/>
      <c r="H751" s="488"/>
    </row>
    <row r="752" spans="1:8" ht="15" customHeight="1" x14ac:dyDescent="0.2">
      <c r="A752" s="228">
        <v>7022</v>
      </c>
      <c r="B752" s="487" t="s">
        <v>3042</v>
      </c>
      <c r="C752" s="487"/>
      <c r="D752" s="487"/>
      <c r="E752" s="487"/>
      <c r="F752" s="487"/>
      <c r="G752" s="487"/>
      <c r="H752" s="488"/>
    </row>
    <row r="753" spans="1:8" ht="15" customHeight="1" x14ac:dyDescent="0.2">
      <c r="A753" s="228">
        <v>7111</v>
      </c>
      <c r="B753" s="487" t="s">
        <v>3043</v>
      </c>
      <c r="C753" s="487"/>
      <c r="D753" s="487"/>
      <c r="E753" s="487"/>
      <c r="F753" s="487"/>
      <c r="G753" s="487"/>
      <c r="H753" s="488"/>
    </row>
    <row r="754" spans="1:8" ht="15" customHeight="1" x14ac:dyDescent="0.2">
      <c r="A754" s="228">
        <v>7112</v>
      </c>
      <c r="B754" s="487" t="s">
        <v>3044</v>
      </c>
      <c r="C754" s="487"/>
      <c r="D754" s="487"/>
      <c r="E754" s="487"/>
      <c r="F754" s="487"/>
      <c r="G754" s="487"/>
      <c r="H754" s="488"/>
    </row>
    <row r="755" spans="1:8" ht="15" customHeight="1" x14ac:dyDescent="0.2">
      <c r="A755" s="228">
        <v>7120</v>
      </c>
      <c r="B755" s="487" t="s">
        <v>597</v>
      </c>
      <c r="C755" s="487"/>
      <c r="D755" s="487"/>
      <c r="E755" s="487"/>
      <c r="F755" s="487"/>
      <c r="G755" s="487"/>
      <c r="H755" s="488"/>
    </row>
    <row r="756" spans="1:8" ht="15" customHeight="1" x14ac:dyDescent="0.2">
      <c r="A756" s="228">
        <v>7211</v>
      </c>
      <c r="B756" s="487" t="s">
        <v>3045</v>
      </c>
      <c r="C756" s="487"/>
      <c r="D756" s="487"/>
      <c r="E756" s="487"/>
      <c r="F756" s="487"/>
      <c r="G756" s="487"/>
      <c r="H756" s="488"/>
    </row>
    <row r="757" spans="1:8" ht="15" customHeight="1" x14ac:dyDescent="0.2">
      <c r="A757" s="228">
        <v>7219</v>
      </c>
      <c r="B757" s="487" t="s">
        <v>3046</v>
      </c>
      <c r="C757" s="487"/>
      <c r="D757" s="487"/>
      <c r="E757" s="487"/>
      <c r="F757" s="487"/>
      <c r="G757" s="487"/>
      <c r="H757" s="488"/>
    </row>
    <row r="758" spans="1:8" ht="15" customHeight="1" x14ac:dyDescent="0.2">
      <c r="A758" s="228">
        <v>7220</v>
      </c>
      <c r="B758" s="487" t="s">
        <v>2612</v>
      </c>
      <c r="C758" s="487"/>
      <c r="D758" s="487"/>
      <c r="E758" s="487"/>
      <c r="F758" s="487"/>
      <c r="G758" s="487"/>
      <c r="H758" s="488"/>
    </row>
    <row r="759" spans="1:8" ht="15" customHeight="1" x14ac:dyDescent="0.2">
      <c r="A759" s="228">
        <v>7311</v>
      </c>
      <c r="B759" s="487" t="s">
        <v>2613</v>
      </c>
      <c r="C759" s="487"/>
      <c r="D759" s="487"/>
      <c r="E759" s="487"/>
      <c r="F759" s="487"/>
      <c r="G759" s="487"/>
      <c r="H759" s="488"/>
    </row>
    <row r="760" spans="1:8" ht="15" customHeight="1" x14ac:dyDescent="0.2">
      <c r="A760" s="228">
        <v>7312</v>
      </c>
      <c r="B760" s="487" t="s">
        <v>3876</v>
      </c>
      <c r="C760" s="487"/>
      <c r="D760" s="487"/>
      <c r="E760" s="487"/>
      <c r="F760" s="487"/>
      <c r="G760" s="487"/>
      <c r="H760" s="488"/>
    </row>
    <row r="761" spans="1:8" ht="15" customHeight="1" x14ac:dyDescent="0.2">
      <c r="A761" s="228">
        <v>7320</v>
      </c>
      <c r="B761" s="487" t="s">
        <v>3877</v>
      </c>
      <c r="C761" s="487"/>
      <c r="D761" s="487"/>
      <c r="E761" s="487"/>
      <c r="F761" s="487"/>
      <c r="G761" s="487"/>
      <c r="H761" s="488"/>
    </row>
    <row r="762" spans="1:8" ht="15" customHeight="1" x14ac:dyDescent="0.2">
      <c r="A762" s="228">
        <v>7410</v>
      </c>
      <c r="B762" s="487" t="s">
        <v>3878</v>
      </c>
      <c r="C762" s="487"/>
      <c r="D762" s="487"/>
      <c r="E762" s="487"/>
      <c r="F762" s="487"/>
      <c r="G762" s="487"/>
      <c r="H762" s="488"/>
    </row>
    <row r="763" spans="1:8" ht="15" customHeight="1" x14ac:dyDescent="0.2">
      <c r="A763" s="228">
        <v>7420</v>
      </c>
      <c r="B763" s="487" t="s">
        <v>598</v>
      </c>
      <c r="C763" s="487"/>
      <c r="D763" s="487"/>
      <c r="E763" s="487"/>
      <c r="F763" s="487"/>
      <c r="G763" s="487"/>
      <c r="H763" s="488"/>
    </row>
    <row r="764" spans="1:8" ht="15" customHeight="1" x14ac:dyDescent="0.2">
      <c r="A764" s="228">
        <v>7430</v>
      </c>
      <c r="B764" s="487" t="s">
        <v>3879</v>
      </c>
      <c r="C764" s="487"/>
      <c r="D764" s="487"/>
      <c r="E764" s="487"/>
      <c r="F764" s="487"/>
      <c r="G764" s="487"/>
      <c r="H764" s="488"/>
    </row>
    <row r="765" spans="1:8" ht="15" customHeight="1" x14ac:dyDescent="0.2">
      <c r="A765" s="228">
        <v>7490</v>
      </c>
      <c r="B765" s="487" t="s">
        <v>3880</v>
      </c>
      <c r="C765" s="487"/>
      <c r="D765" s="487"/>
      <c r="E765" s="487"/>
      <c r="F765" s="487"/>
      <c r="G765" s="487"/>
      <c r="H765" s="488"/>
    </row>
    <row r="766" spans="1:8" ht="15" customHeight="1" x14ac:dyDescent="0.2">
      <c r="A766" s="228">
        <v>7500</v>
      </c>
      <c r="B766" s="487" t="s">
        <v>837</v>
      </c>
      <c r="C766" s="487"/>
      <c r="D766" s="487"/>
      <c r="E766" s="487"/>
      <c r="F766" s="487"/>
      <c r="G766" s="487"/>
      <c r="H766" s="488"/>
    </row>
    <row r="767" spans="1:8" ht="15" customHeight="1" x14ac:dyDescent="0.2">
      <c r="A767" s="228">
        <v>7711</v>
      </c>
      <c r="B767" s="487" t="s">
        <v>1558</v>
      </c>
      <c r="C767" s="487"/>
      <c r="D767" s="487"/>
      <c r="E767" s="487"/>
      <c r="F767" s="487"/>
      <c r="G767" s="487"/>
      <c r="H767" s="488"/>
    </row>
    <row r="768" spans="1:8" ht="15" customHeight="1" x14ac:dyDescent="0.2">
      <c r="A768" s="228">
        <v>7712</v>
      </c>
      <c r="B768" s="487" t="s">
        <v>1559</v>
      </c>
      <c r="C768" s="487"/>
      <c r="D768" s="487"/>
      <c r="E768" s="487"/>
      <c r="F768" s="487"/>
      <c r="G768" s="487"/>
      <c r="H768" s="488"/>
    </row>
    <row r="769" spans="1:8" ht="15" customHeight="1" x14ac:dyDescent="0.2">
      <c r="A769" s="228">
        <v>7721</v>
      </c>
      <c r="B769" s="487" t="s">
        <v>2161</v>
      </c>
      <c r="C769" s="487"/>
      <c r="D769" s="487"/>
      <c r="E769" s="487"/>
      <c r="F769" s="487"/>
      <c r="G769" s="487"/>
      <c r="H769" s="488"/>
    </row>
    <row r="770" spans="1:8" ht="15" customHeight="1" x14ac:dyDescent="0.2">
      <c r="A770" s="228">
        <v>7722</v>
      </c>
      <c r="B770" s="487" t="s">
        <v>3474</v>
      </c>
      <c r="C770" s="487"/>
      <c r="D770" s="487"/>
      <c r="E770" s="487"/>
      <c r="F770" s="487"/>
      <c r="G770" s="487"/>
      <c r="H770" s="488"/>
    </row>
    <row r="771" spans="1:8" ht="15" customHeight="1" x14ac:dyDescent="0.2">
      <c r="A771" s="228">
        <v>7729</v>
      </c>
      <c r="B771" s="487" t="s">
        <v>3475</v>
      </c>
      <c r="C771" s="487"/>
      <c r="D771" s="487"/>
      <c r="E771" s="487"/>
      <c r="F771" s="487"/>
      <c r="G771" s="487"/>
      <c r="H771" s="488"/>
    </row>
    <row r="772" spans="1:8" ht="15" customHeight="1" x14ac:dyDescent="0.2">
      <c r="A772" s="228">
        <v>7731</v>
      </c>
      <c r="B772" s="487" t="s">
        <v>863</v>
      </c>
      <c r="C772" s="487"/>
      <c r="D772" s="487"/>
      <c r="E772" s="487"/>
      <c r="F772" s="487"/>
      <c r="G772" s="487"/>
      <c r="H772" s="488"/>
    </row>
    <row r="773" spans="1:8" ht="15" customHeight="1" x14ac:dyDescent="0.2">
      <c r="A773" s="228">
        <v>7732</v>
      </c>
      <c r="B773" s="487" t="s">
        <v>2316</v>
      </c>
      <c r="C773" s="487"/>
      <c r="D773" s="487"/>
      <c r="E773" s="487"/>
      <c r="F773" s="487"/>
      <c r="G773" s="487"/>
      <c r="H773" s="488"/>
    </row>
    <row r="774" spans="1:8" ht="15" customHeight="1" x14ac:dyDescent="0.2">
      <c r="A774" s="228">
        <v>7733</v>
      </c>
      <c r="B774" s="487" t="s">
        <v>3430</v>
      </c>
      <c r="C774" s="487"/>
      <c r="D774" s="487"/>
      <c r="E774" s="487"/>
      <c r="F774" s="487"/>
      <c r="G774" s="487"/>
      <c r="H774" s="488"/>
    </row>
    <row r="775" spans="1:8" ht="15" customHeight="1" x14ac:dyDescent="0.2">
      <c r="A775" s="228">
        <v>7734</v>
      </c>
      <c r="B775" s="487" t="s">
        <v>3431</v>
      </c>
      <c r="C775" s="487"/>
      <c r="D775" s="487"/>
      <c r="E775" s="487"/>
      <c r="F775" s="487"/>
      <c r="G775" s="487"/>
      <c r="H775" s="488"/>
    </row>
    <row r="776" spans="1:8" ht="15" customHeight="1" x14ac:dyDescent="0.2">
      <c r="A776" s="228">
        <v>7735</v>
      </c>
      <c r="B776" s="487" t="s">
        <v>3432</v>
      </c>
      <c r="C776" s="487"/>
      <c r="D776" s="487"/>
      <c r="E776" s="487"/>
      <c r="F776" s="487"/>
      <c r="G776" s="487"/>
      <c r="H776" s="488"/>
    </row>
    <row r="777" spans="1:8" ht="15" customHeight="1" x14ac:dyDescent="0.2">
      <c r="A777" s="228">
        <v>7739</v>
      </c>
      <c r="B777" s="487" t="s">
        <v>1545</v>
      </c>
      <c r="C777" s="487"/>
      <c r="D777" s="487"/>
      <c r="E777" s="487"/>
      <c r="F777" s="487"/>
      <c r="G777" s="487"/>
      <c r="H777" s="488"/>
    </row>
    <row r="778" spans="1:8" ht="24.95" customHeight="1" x14ac:dyDescent="0.2">
      <c r="A778" s="228">
        <v>7740</v>
      </c>
      <c r="B778" s="487" t="s">
        <v>507</v>
      </c>
      <c r="C778" s="487"/>
      <c r="D778" s="487"/>
      <c r="E778" s="487"/>
      <c r="F778" s="487"/>
      <c r="G778" s="487"/>
      <c r="H778" s="488"/>
    </row>
    <row r="779" spans="1:8" ht="15" customHeight="1" x14ac:dyDescent="0.2">
      <c r="A779" s="228">
        <v>7810</v>
      </c>
      <c r="B779" s="487" t="s">
        <v>508</v>
      </c>
      <c r="C779" s="487"/>
      <c r="D779" s="487"/>
      <c r="E779" s="487"/>
      <c r="F779" s="487"/>
      <c r="G779" s="487"/>
      <c r="H779" s="488"/>
    </row>
    <row r="780" spans="1:8" ht="15" customHeight="1" x14ac:dyDescent="0.2">
      <c r="A780" s="228">
        <v>7820</v>
      </c>
      <c r="B780" s="487" t="s">
        <v>509</v>
      </c>
      <c r="C780" s="487"/>
      <c r="D780" s="487"/>
      <c r="E780" s="487"/>
      <c r="F780" s="487"/>
      <c r="G780" s="487"/>
      <c r="H780" s="488"/>
    </row>
    <row r="781" spans="1:8" ht="15" customHeight="1" x14ac:dyDescent="0.2">
      <c r="A781" s="228">
        <v>7830</v>
      </c>
      <c r="B781" s="487" t="s">
        <v>510</v>
      </c>
      <c r="C781" s="487"/>
      <c r="D781" s="487"/>
      <c r="E781" s="487"/>
      <c r="F781" s="487"/>
      <c r="G781" s="487"/>
      <c r="H781" s="488"/>
    </row>
    <row r="782" spans="1:8" ht="15" customHeight="1" x14ac:dyDescent="0.2">
      <c r="A782" s="228">
        <v>7911</v>
      </c>
      <c r="B782" s="487" t="s">
        <v>511</v>
      </c>
      <c r="C782" s="487"/>
      <c r="D782" s="487"/>
      <c r="E782" s="487"/>
      <c r="F782" s="487"/>
      <c r="G782" s="487"/>
      <c r="H782" s="488"/>
    </row>
    <row r="783" spans="1:8" ht="15" customHeight="1" x14ac:dyDescent="0.2">
      <c r="A783" s="228">
        <v>7912</v>
      </c>
      <c r="B783" s="487" t="s">
        <v>512</v>
      </c>
      <c r="C783" s="487"/>
      <c r="D783" s="487"/>
      <c r="E783" s="487"/>
      <c r="F783" s="487"/>
      <c r="G783" s="487"/>
      <c r="H783" s="488"/>
    </row>
    <row r="784" spans="1:8" ht="15" customHeight="1" x14ac:dyDescent="0.2">
      <c r="A784" s="228">
        <v>7990</v>
      </c>
      <c r="B784" s="487" t="s">
        <v>996</v>
      </c>
      <c r="C784" s="487"/>
      <c r="D784" s="487"/>
      <c r="E784" s="487"/>
      <c r="F784" s="487"/>
      <c r="G784" s="487"/>
      <c r="H784" s="488"/>
    </row>
    <row r="785" spans="1:8" ht="15" customHeight="1" x14ac:dyDescent="0.2">
      <c r="A785" s="228">
        <v>8010</v>
      </c>
      <c r="B785" s="487" t="s">
        <v>997</v>
      </c>
      <c r="C785" s="487"/>
      <c r="D785" s="487"/>
      <c r="E785" s="487"/>
      <c r="F785" s="487"/>
      <c r="G785" s="487"/>
      <c r="H785" s="488"/>
    </row>
    <row r="786" spans="1:8" ht="15" customHeight="1" x14ac:dyDescent="0.2">
      <c r="A786" s="228">
        <v>8020</v>
      </c>
      <c r="B786" s="487" t="s">
        <v>4080</v>
      </c>
      <c r="C786" s="487"/>
      <c r="D786" s="487"/>
      <c r="E786" s="487"/>
      <c r="F786" s="487"/>
      <c r="G786" s="487"/>
      <c r="H786" s="488"/>
    </row>
    <row r="787" spans="1:8" ht="15" customHeight="1" x14ac:dyDescent="0.2">
      <c r="A787" s="228">
        <v>8030</v>
      </c>
      <c r="B787" s="487" t="s">
        <v>4081</v>
      </c>
      <c r="C787" s="487"/>
      <c r="D787" s="487"/>
      <c r="E787" s="487"/>
      <c r="F787" s="487"/>
      <c r="G787" s="487"/>
      <c r="H787" s="488"/>
    </row>
    <row r="788" spans="1:8" ht="15" customHeight="1" x14ac:dyDescent="0.2">
      <c r="A788" s="228">
        <v>8110</v>
      </c>
      <c r="B788" s="487" t="s">
        <v>4082</v>
      </c>
      <c r="C788" s="487"/>
      <c r="D788" s="487"/>
      <c r="E788" s="487"/>
      <c r="F788" s="487"/>
      <c r="G788" s="487"/>
      <c r="H788" s="488"/>
    </row>
    <row r="789" spans="1:8" ht="15" customHeight="1" x14ac:dyDescent="0.2">
      <c r="A789" s="228">
        <v>8121</v>
      </c>
      <c r="B789" s="487" t="s">
        <v>4083</v>
      </c>
      <c r="C789" s="487"/>
      <c r="D789" s="487"/>
      <c r="E789" s="487"/>
      <c r="F789" s="487"/>
      <c r="G789" s="487"/>
      <c r="H789" s="488"/>
    </row>
    <row r="790" spans="1:8" ht="15" customHeight="1" x14ac:dyDescent="0.2">
      <c r="A790" s="228">
        <v>8122</v>
      </c>
      <c r="B790" s="487" t="s">
        <v>4084</v>
      </c>
      <c r="C790" s="487"/>
      <c r="D790" s="487"/>
      <c r="E790" s="487"/>
      <c r="F790" s="487"/>
      <c r="G790" s="487"/>
      <c r="H790" s="488"/>
    </row>
    <row r="791" spans="1:8" ht="15" customHeight="1" x14ac:dyDescent="0.2">
      <c r="A791" s="228">
        <v>8129</v>
      </c>
      <c r="B791" s="487" t="s">
        <v>355</v>
      </c>
      <c r="C791" s="487"/>
      <c r="D791" s="487"/>
      <c r="E791" s="487"/>
      <c r="F791" s="487"/>
      <c r="G791" s="487"/>
      <c r="H791" s="488"/>
    </row>
    <row r="792" spans="1:8" ht="15" customHeight="1" x14ac:dyDescent="0.2">
      <c r="A792" s="228">
        <v>8130</v>
      </c>
      <c r="B792" s="487" t="s">
        <v>3015</v>
      </c>
      <c r="C792" s="487"/>
      <c r="D792" s="487"/>
      <c r="E792" s="487"/>
      <c r="F792" s="487"/>
      <c r="G792" s="487"/>
      <c r="H792" s="488"/>
    </row>
    <row r="793" spans="1:8" ht="15" customHeight="1" x14ac:dyDescent="0.2">
      <c r="A793" s="228">
        <v>8211</v>
      </c>
      <c r="B793" s="487" t="s">
        <v>2237</v>
      </c>
      <c r="C793" s="487"/>
      <c r="D793" s="487"/>
      <c r="E793" s="487"/>
      <c r="F793" s="487"/>
      <c r="G793" s="487"/>
      <c r="H793" s="488"/>
    </row>
    <row r="794" spans="1:8" ht="15" customHeight="1" x14ac:dyDescent="0.2">
      <c r="A794" s="228">
        <v>8219</v>
      </c>
      <c r="B794" s="487" t="s">
        <v>2238</v>
      </c>
      <c r="C794" s="487"/>
      <c r="D794" s="487"/>
      <c r="E794" s="487"/>
      <c r="F794" s="487"/>
      <c r="G794" s="487"/>
      <c r="H794" s="488"/>
    </row>
    <row r="795" spans="1:8" ht="15" customHeight="1" x14ac:dyDescent="0.2">
      <c r="A795" s="228">
        <v>8220</v>
      </c>
      <c r="B795" s="487" t="s">
        <v>600</v>
      </c>
      <c r="C795" s="487"/>
      <c r="D795" s="487"/>
      <c r="E795" s="487"/>
      <c r="F795" s="487"/>
      <c r="G795" s="487"/>
      <c r="H795" s="488"/>
    </row>
    <row r="796" spans="1:8" ht="15" customHeight="1" x14ac:dyDescent="0.2">
      <c r="A796" s="228">
        <v>8230</v>
      </c>
      <c r="B796" s="487" t="s">
        <v>2239</v>
      </c>
      <c r="C796" s="487"/>
      <c r="D796" s="487"/>
      <c r="E796" s="487"/>
      <c r="F796" s="487"/>
      <c r="G796" s="487"/>
      <c r="H796" s="488"/>
    </row>
    <row r="797" spans="1:8" ht="15" customHeight="1" x14ac:dyDescent="0.2">
      <c r="A797" s="228">
        <v>8291</v>
      </c>
      <c r="B797" s="487" t="s">
        <v>271</v>
      </c>
      <c r="C797" s="487"/>
      <c r="D797" s="487"/>
      <c r="E797" s="487"/>
      <c r="F797" s="487"/>
      <c r="G797" s="487"/>
      <c r="H797" s="488"/>
    </row>
    <row r="798" spans="1:8" ht="15" customHeight="1" x14ac:dyDescent="0.2">
      <c r="A798" s="228">
        <v>8292</v>
      </c>
      <c r="B798" s="487" t="s">
        <v>599</v>
      </c>
      <c r="C798" s="487"/>
      <c r="D798" s="487"/>
      <c r="E798" s="487"/>
      <c r="F798" s="487"/>
      <c r="G798" s="487"/>
      <c r="H798" s="488"/>
    </row>
    <row r="799" spans="1:8" ht="15" customHeight="1" x14ac:dyDescent="0.2">
      <c r="A799" s="228">
        <v>8299</v>
      </c>
      <c r="B799" s="487" t="s">
        <v>272</v>
      </c>
      <c r="C799" s="487"/>
      <c r="D799" s="487"/>
      <c r="E799" s="487"/>
      <c r="F799" s="487"/>
      <c r="G799" s="487"/>
      <c r="H799" s="488"/>
    </row>
    <row r="800" spans="1:8" ht="15" customHeight="1" x14ac:dyDescent="0.2">
      <c r="A800" s="228">
        <v>8411</v>
      </c>
      <c r="B800" s="487" t="s">
        <v>273</v>
      </c>
      <c r="C800" s="487"/>
      <c r="D800" s="487"/>
      <c r="E800" s="487"/>
      <c r="F800" s="487"/>
      <c r="G800" s="487"/>
      <c r="H800" s="488"/>
    </row>
    <row r="801" spans="1:8" ht="24.95" customHeight="1" x14ac:dyDescent="0.2">
      <c r="A801" s="228">
        <v>8412</v>
      </c>
      <c r="B801" s="487" t="s">
        <v>3781</v>
      </c>
      <c r="C801" s="487"/>
      <c r="D801" s="487"/>
      <c r="E801" s="487"/>
      <c r="F801" s="487"/>
      <c r="G801" s="487"/>
      <c r="H801" s="488"/>
    </row>
    <row r="802" spans="1:8" ht="15" customHeight="1" x14ac:dyDescent="0.2">
      <c r="A802" s="228">
        <v>8413</v>
      </c>
      <c r="B802" s="487" t="s">
        <v>1932</v>
      </c>
      <c r="C802" s="487"/>
      <c r="D802" s="487"/>
      <c r="E802" s="487"/>
      <c r="F802" s="487"/>
      <c r="G802" s="487"/>
      <c r="H802" s="488"/>
    </row>
    <row r="803" spans="1:8" ht="15" customHeight="1" x14ac:dyDescent="0.2">
      <c r="A803" s="228">
        <v>8421</v>
      </c>
      <c r="B803" s="487" t="s">
        <v>832</v>
      </c>
      <c r="C803" s="487"/>
      <c r="D803" s="487"/>
      <c r="E803" s="487"/>
      <c r="F803" s="487"/>
      <c r="G803" s="487"/>
      <c r="H803" s="488"/>
    </row>
    <row r="804" spans="1:8" ht="15" customHeight="1" x14ac:dyDescent="0.2">
      <c r="A804" s="228">
        <v>8422</v>
      </c>
      <c r="B804" s="487" t="s">
        <v>833</v>
      </c>
      <c r="C804" s="487"/>
      <c r="D804" s="487"/>
      <c r="E804" s="487"/>
      <c r="F804" s="487"/>
      <c r="G804" s="487"/>
      <c r="H804" s="488"/>
    </row>
    <row r="805" spans="1:8" ht="15" customHeight="1" x14ac:dyDescent="0.2">
      <c r="A805" s="228">
        <v>8423</v>
      </c>
      <c r="B805" s="487" t="s">
        <v>834</v>
      </c>
      <c r="C805" s="487"/>
      <c r="D805" s="487"/>
      <c r="E805" s="487"/>
      <c r="F805" s="487"/>
      <c r="G805" s="487"/>
      <c r="H805" s="488"/>
    </row>
    <row r="806" spans="1:8" ht="15" customHeight="1" x14ac:dyDescent="0.2">
      <c r="A806" s="228">
        <v>8424</v>
      </c>
      <c r="B806" s="487" t="s">
        <v>1933</v>
      </c>
      <c r="C806" s="487"/>
      <c r="D806" s="487"/>
      <c r="E806" s="487"/>
      <c r="F806" s="487"/>
      <c r="G806" s="487"/>
      <c r="H806" s="488"/>
    </row>
    <row r="807" spans="1:8" ht="15" customHeight="1" x14ac:dyDescent="0.2">
      <c r="A807" s="228">
        <v>8425</v>
      </c>
      <c r="B807" s="487" t="s">
        <v>1934</v>
      </c>
      <c r="C807" s="487"/>
      <c r="D807" s="487"/>
      <c r="E807" s="487"/>
      <c r="F807" s="487"/>
      <c r="G807" s="487"/>
      <c r="H807" s="488"/>
    </row>
    <row r="808" spans="1:8" ht="15" customHeight="1" x14ac:dyDescent="0.2">
      <c r="A808" s="228">
        <v>8430</v>
      </c>
      <c r="B808" s="487" t="s">
        <v>1935</v>
      </c>
      <c r="C808" s="487"/>
      <c r="D808" s="487"/>
      <c r="E808" s="487"/>
      <c r="F808" s="487"/>
      <c r="G808" s="487"/>
      <c r="H808" s="488"/>
    </row>
    <row r="809" spans="1:8" ht="15" customHeight="1" x14ac:dyDescent="0.2">
      <c r="A809" s="228">
        <v>8510</v>
      </c>
      <c r="B809" s="487" t="s">
        <v>835</v>
      </c>
      <c r="C809" s="487"/>
      <c r="D809" s="487"/>
      <c r="E809" s="487"/>
      <c r="F809" s="487"/>
      <c r="G809" s="487"/>
      <c r="H809" s="488"/>
    </row>
    <row r="810" spans="1:8" ht="15" customHeight="1" x14ac:dyDescent="0.2">
      <c r="A810" s="228">
        <v>8520</v>
      </c>
      <c r="B810" s="487" t="s">
        <v>836</v>
      </c>
      <c r="C810" s="487"/>
      <c r="D810" s="487"/>
      <c r="E810" s="487"/>
      <c r="F810" s="487"/>
      <c r="G810" s="487"/>
      <c r="H810" s="488"/>
    </row>
    <row r="811" spans="1:8" ht="15" customHeight="1" x14ac:dyDescent="0.2">
      <c r="A811" s="228">
        <v>8531</v>
      </c>
      <c r="B811" s="487" t="s">
        <v>1936</v>
      </c>
      <c r="C811" s="487"/>
      <c r="D811" s="487"/>
      <c r="E811" s="487"/>
      <c r="F811" s="487"/>
      <c r="G811" s="487"/>
      <c r="H811" s="488"/>
    </row>
    <row r="812" spans="1:8" ht="15" customHeight="1" x14ac:dyDescent="0.2">
      <c r="A812" s="228">
        <v>8532</v>
      </c>
      <c r="B812" s="487" t="s">
        <v>1937</v>
      </c>
      <c r="C812" s="487"/>
      <c r="D812" s="487"/>
      <c r="E812" s="487"/>
      <c r="F812" s="487"/>
      <c r="G812" s="487"/>
      <c r="H812" s="488"/>
    </row>
    <row r="813" spans="1:8" ht="15" customHeight="1" x14ac:dyDescent="0.2">
      <c r="A813" s="228">
        <v>8541</v>
      </c>
      <c r="B813" s="487" t="s">
        <v>1938</v>
      </c>
      <c r="C813" s="487"/>
      <c r="D813" s="487"/>
      <c r="E813" s="487"/>
      <c r="F813" s="487"/>
      <c r="G813" s="487"/>
      <c r="H813" s="488"/>
    </row>
    <row r="814" spans="1:8" ht="15" customHeight="1" x14ac:dyDescent="0.2">
      <c r="A814" s="228">
        <v>8542</v>
      </c>
      <c r="B814" s="487" t="s">
        <v>1939</v>
      </c>
      <c r="C814" s="487"/>
      <c r="D814" s="487"/>
      <c r="E814" s="487"/>
      <c r="F814" s="487"/>
      <c r="G814" s="487"/>
      <c r="H814" s="488"/>
    </row>
    <row r="815" spans="1:8" ht="15" customHeight="1" x14ac:dyDescent="0.2">
      <c r="A815" s="228">
        <v>8551</v>
      </c>
      <c r="B815" s="487" t="s">
        <v>2712</v>
      </c>
      <c r="C815" s="487"/>
      <c r="D815" s="487"/>
      <c r="E815" s="487"/>
      <c r="F815" s="487"/>
      <c r="G815" s="487"/>
      <c r="H815" s="488"/>
    </row>
    <row r="816" spans="1:8" ht="15" customHeight="1" x14ac:dyDescent="0.2">
      <c r="A816" s="228">
        <v>8552</v>
      </c>
      <c r="B816" s="487" t="s">
        <v>2713</v>
      </c>
      <c r="C816" s="487"/>
      <c r="D816" s="487"/>
      <c r="E816" s="487"/>
      <c r="F816" s="487"/>
      <c r="G816" s="487"/>
      <c r="H816" s="488"/>
    </row>
    <row r="817" spans="1:8" ht="15" customHeight="1" x14ac:dyDescent="0.2">
      <c r="A817" s="228">
        <v>8553</v>
      </c>
      <c r="B817" s="487" t="s">
        <v>2714</v>
      </c>
      <c r="C817" s="487"/>
      <c r="D817" s="487"/>
      <c r="E817" s="487"/>
      <c r="F817" s="487"/>
      <c r="G817" s="487"/>
      <c r="H817" s="488"/>
    </row>
    <row r="818" spans="1:8" ht="15" customHeight="1" x14ac:dyDescent="0.2">
      <c r="A818" s="228">
        <v>8559</v>
      </c>
      <c r="B818" s="487" t="s">
        <v>2715</v>
      </c>
      <c r="C818" s="487"/>
      <c r="D818" s="487"/>
      <c r="E818" s="487"/>
      <c r="F818" s="487"/>
      <c r="G818" s="487"/>
      <c r="H818" s="488"/>
    </row>
    <row r="819" spans="1:8" ht="15" customHeight="1" x14ac:dyDescent="0.2">
      <c r="A819" s="228">
        <v>8560</v>
      </c>
      <c r="B819" s="487" t="s">
        <v>2716</v>
      </c>
      <c r="C819" s="487"/>
      <c r="D819" s="487"/>
      <c r="E819" s="487"/>
      <c r="F819" s="487"/>
      <c r="G819" s="487"/>
      <c r="H819" s="488"/>
    </row>
    <row r="820" spans="1:8" ht="15" customHeight="1" x14ac:dyDescent="0.2">
      <c r="A820" s="228">
        <v>8610</v>
      </c>
      <c r="B820" s="487" t="s">
        <v>2717</v>
      </c>
      <c r="C820" s="487"/>
      <c r="D820" s="487"/>
      <c r="E820" s="487"/>
      <c r="F820" s="487"/>
      <c r="G820" s="487"/>
      <c r="H820" s="488"/>
    </row>
    <row r="821" spans="1:8" ht="15" customHeight="1" x14ac:dyDescent="0.2">
      <c r="A821" s="228">
        <v>8621</v>
      </c>
      <c r="B821" s="487" t="s">
        <v>2837</v>
      </c>
      <c r="C821" s="487"/>
      <c r="D821" s="487"/>
      <c r="E821" s="487"/>
      <c r="F821" s="487"/>
      <c r="G821" s="487"/>
      <c r="H821" s="488"/>
    </row>
    <row r="822" spans="1:8" ht="15" customHeight="1" x14ac:dyDescent="0.2">
      <c r="A822" s="228">
        <v>8622</v>
      </c>
      <c r="B822" s="487" t="s">
        <v>1799</v>
      </c>
      <c r="C822" s="487"/>
      <c r="D822" s="487"/>
      <c r="E822" s="487"/>
      <c r="F822" s="487"/>
      <c r="G822" s="487"/>
      <c r="H822" s="488"/>
    </row>
    <row r="823" spans="1:8" ht="15" customHeight="1" x14ac:dyDescent="0.2">
      <c r="A823" s="228">
        <v>8623</v>
      </c>
      <c r="B823" s="487" t="s">
        <v>2291</v>
      </c>
      <c r="C823" s="487"/>
      <c r="D823" s="487"/>
      <c r="E823" s="487"/>
      <c r="F823" s="487"/>
      <c r="G823" s="487"/>
      <c r="H823" s="488"/>
    </row>
    <row r="824" spans="1:8" ht="15" customHeight="1" x14ac:dyDescent="0.2">
      <c r="A824" s="228">
        <v>8690</v>
      </c>
      <c r="B824" s="487" t="s">
        <v>2292</v>
      </c>
      <c r="C824" s="487"/>
      <c r="D824" s="487"/>
      <c r="E824" s="487"/>
      <c r="F824" s="487"/>
      <c r="G824" s="487"/>
      <c r="H824" s="488"/>
    </row>
    <row r="825" spans="1:8" ht="15" customHeight="1" x14ac:dyDescent="0.2">
      <c r="A825" s="228">
        <v>8710</v>
      </c>
      <c r="B825" s="487" t="s">
        <v>2293</v>
      </c>
      <c r="C825" s="487"/>
      <c r="D825" s="487"/>
      <c r="E825" s="487"/>
      <c r="F825" s="487"/>
      <c r="G825" s="487"/>
      <c r="H825" s="488"/>
    </row>
    <row r="826" spans="1:8" ht="24.95" customHeight="1" x14ac:dyDescent="0.2">
      <c r="A826" s="228">
        <v>8720</v>
      </c>
      <c r="B826" s="487" t="s">
        <v>2294</v>
      </c>
      <c r="C826" s="487"/>
      <c r="D826" s="487"/>
      <c r="E826" s="487"/>
      <c r="F826" s="487"/>
      <c r="G826" s="487"/>
      <c r="H826" s="488"/>
    </row>
    <row r="827" spans="1:8" ht="15" customHeight="1" x14ac:dyDescent="0.2">
      <c r="A827" s="228">
        <v>8730</v>
      </c>
      <c r="B827" s="487" t="s">
        <v>2489</v>
      </c>
      <c r="C827" s="487"/>
      <c r="D827" s="487"/>
      <c r="E827" s="487"/>
      <c r="F827" s="487"/>
      <c r="G827" s="487"/>
      <c r="H827" s="488"/>
    </row>
    <row r="828" spans="1:8" ht="15" customHeight="1" x14ac:dyDescent="0.2">
      <c r="A828" s="228">
        <v>8790</v>
      </c>
      <c r="B828" s="487" t="s">
        <v>2680</v>
      </c>
      <c r="C828" s="487"/>
      <c r="D828" s="487"/>
      <c r="E828" s="487"/>
      <c r="F828" s="487"/>
      <c r="G828" s="487"/>
      <c r="H828" s="488"/>
    </row>
    <row r="829" spans="1:8" ht="15" customHeight="1" x14ac:dyDescent="0.2">
      <c r="A829" s="228">
        <v>8810</v>
      </c>
      <c r="B829" s="487" t="s">
        <v>868</v>
      </c>
      <c r="C829" s="487"/>
      <c r="D829" s="487"/>
      <c r="E829" s="487"/>
      <c r="F829" s="487"/>
      <c r="G829" s="487"/>
      <c r="H829" s="488"/>
    </row>
    <row r="830" spans="1:8" ht="15" customHeight="1" x14ac:dyDescent="0.2">
      <c r="A830" s="228">
        <v>8891</v>
      </c>
      <c r="B830" s="487" t="s">
        <v>1478</v>
      </c>
      <c r="C830" s="487"/>
      <c r="D830" s="487"/>
      <c r="E830" s="487"/>
      <c r="F830" s="487"/>
      <c r="G830" s="487"/>
      <c r="H830" s="488"/>
    </row>
    <row r="831" spans="1:8" ht="15" customHeight="1" x14ac:dyDescent="0.2">
      <c r="A831" s="228">
        <v>8899</v>
      </c>
      <c r="B831" s="487" t="s">
        <v>3684</v>
      </c>
      <c r="C831" s="487"/>
      <c r="D831" s="487"/>
      <c r="E831" s="487"/>
      <c r="F831" s="487"/>
      <c r="G831" s="487"/>
      <c r="H831" s="488"/>
    </row>
    <row r="832" spans="1:8" ht="15" customHeight="1" x14ac:dyDescent="0.2">
      <c r="A832" s="228">
        <v>9001</v>
      </c>
      <c r="B832" s="487" t="s">
        <v>3685</v>
      </c>
      <c r="C832" s="487"/>
      <c r="D832" s="487"/>
      <c r="E832" s="487"/>
      <c r="F832" s="487"/>
      <c r="G832" s="487"/>
      <c r="H832" s="488"/>
    </row>
    <row r="833" spans="1:8" ht="15" customHeight="1" x14ac:dyDescent="0.2">
      <c r="A833" s="228">
        <v>9002</v>
      </c>
      <c r="B833" s="487" t="s">
        <v>3686</v>
      </c>
      <c r="C833" s="487"/>
      <c r="D833" s="487"/>
      <c r="E833" s="487"/>
      <c r="F833" s="487"/>
      <c r="G833" s="487"/>
      <c r="H833" s="488"/>
    </row>
    <row r="834" spans="1:8" ht="15" customHeight="1" x14ac:dyDescent="0.2">
      <c r="A834" s="228">
        <v>9003</v>
      </c>
      <c r="B834" s="487" t="s">
        <v>3687</v>
      </c>
      <c r="C834" s="487"/>
      <c r="D834" s="487"/>
      <c r="E834" s="487"/>
      <c r="F834" s="487"/>
      <c r="G834" s="487"/>
      <c r="H834" s="488"/>
    </row>
    <row r="835" spans="1:8" ht="15" customHeight="1" x14ac:dyDescent="0.2">
      <c r="A835" s="228">
        <v>9004</v>
      </c>
      <c r="B835" s="487" t="s">
        <v>3688</v>
      </c>
      <c r="C835" s="487"/>
      <c r="D835" s="487"/>
      <c r="E835" s="487"/>
      <c r="F835" s="487"/>
      <c r="G835" s="487"/>
      <c r="H835" s="488"/>
    </row>
    <row r="836" spans="1:8" ht="15" customHeight="1" x14ac:dyDescent="0.2">
      <c r="A836" s="228">
        <v>9101</v>
      </c>
      <c r="B836" s="487" t="s">
        <v>3689</v>
      </c>
      <c r="C836" s="487"/>
      <c r="D836" s="487"/>
      <c r="E836" s="487"/>
      <c r="F836" s="487"/>
      <c r="G836" s="487"/>
      <c r="H836" s="488"/>
    </row>
    <row r="837" spans="1:8" ht="15" customHeight="1" x14ac:dyDescent="0.2">
      <c r="A837" s="228">
        <v>9102</v>
      </c>
      <c r="B837" s="487" t="s">
        <v>3690</v>
      </c>
      <c r="C837" s="487"/>
      <c r="D837" s="487"/>
      <c r="E837" s="487"/>
      <c r="F837" s="487"/>
      <c r="G837" s="487"/>
      <c r="H837" s="488"/>
    </row>
    <row r="838" spans="1:8" ht="15" customHeight="1" x14ac:dyDescent="0.2">
      <c r="A838" s="228">
        <v>9103</v>
      </c>
      <c r="B838" s="487" t="s">
        <v>3691</v>
      </c>
      <c r="C838" s="487"/>
      <c r="D838" s="487"/>
      <c r="E838" s="487"/>
      <c r="F838" s="487"/>
      <c r="G838" s="487"/>
      <c r="H838" s="488"/>
    </row>
    <row r="839" spans="1:8" ht="15" customHeight="1" x14ac:dyDescent="0.2">
      <c r="A839" s="228">
        <v>9104</v>
      </c>
      <c r="B839" s="487" t="s">
        <v>3692</v>
      </c>
      <c r="C839" s="487"/>
      <c r="D839" s="487"/>
      <c r="E839" s="487"/>
      <c r="F839" s="487"/>
      <c r="G839" s="487"/>
      <c r="H839" s="488"/>
    </row>
    <row r="840" spans="1:8" ht="15" customHeight="1" x14ac:dyDescent="0.2">
      <c r="A840" s="228">
        <v>9200</v>
      </c>
      <c r="B840" s="487" t="s">
        <v>3693</v>
      </c>
      <c r="C840" s="487"/>
      <c r="D840" s="487"/>
      <c r="E840" s="487"/>
      <c r="F840" s="487"/>
      <c r="G840" s="487"/>
      <c r="H840" s="488"/>
    </row>
    <row r="841" spans="1:8" ht="15" customHeight="1" x14ac:dyDescent="0.2">
      <c r="A841" s="228">
        <v>9311</v>
      </c>
      <c r="B841" s="487" t="s">
        <v>3694</v>
      </c>
      <c r="C841" s="487"/>
      <c r="D841" s="487"/>
      <c r="E841" s="487"/>
      <c r="F841" s="487"/>
      <c r="G841" s="487"/>
      <c r="H841" s="488"/>
    </row>
    <row r="842" spans="1:8" ht="15" customHeight="1" x14ac:dyDescent="0.2">
      <c r="A842" s="228">
        <v>9312</v>
      </c>
      <c r="B842" s="487" t="s">
        <v>1865</v>
      </c>
      <c r="C842" s="487"/>
      <c r="D842" s="487"/>
      <c r="E842" s="487"/>
      <c r="F842" s="487"/>
      <c r="G842" s="487"/>
      <c r="H842" s="488"/>
    </row>
    <row r="843" spans="1:8" ht="15" customHeight="1" x14ac:dyDescent="0.2">
      <c r="A843" s="228">
        <v>9313</v>
      </c>
      <c r="B843" s="487" t="s">
        <v>1866</v>
      </c>
      <c r="C843" s="487"/>
      <c r="D843" s="487"/>
      <c r="E843" s="487"/>
      <c r="F843" s="487"/>
      <c r="G843" s="487"/>
      <c r="H843" s="488"/>
    </row>
    <row r="844" spans="1:8" ht="15" customHeight="1" x14ac:dyDescent="0.2">
      <c r="A844" s="228">
        <v>9319</v>
      </c>
      <c r="B844" s="487" t="s">
        <v>1867</v>
      </c>
      <c r="C844" s="487"/>
      <c r="D844" s="487"/>
      <c r="E844" s="487"/>
      <c r="F844" s="487"/>
      <c r="G844" s="487"/>
      <c r="H844" s="488"/>
    </row>
    <row r="845" spans="1:8" ht="15" customHeight="1" x14ac:dyDescent="0.2">
      <c r="A845" s="228">
        <v>9321</v>
      </c>
      <c r="B845" s="487" t="s">
        <v>1868</v>
      </c>
      <c r="C845" s="487"/>
      <c r="D845" s="487"/>
      <c r="E845" s="487"/>
      <c r="F845" s="487"/>
      <c r="G845" s="487"/>
      <c r="H845" s="488"/>
    </row>
    <row r="846" spans="1:8" ht="15" customHeight="1" x14ac:dyDescent="0.2">
      <c r="A846" s="228">
        <v>9329</v>
      </c>
      <c r="B846" s="487" t="s">
        <v>1869</v>
      </c>
      <c r="C846" s="487"/>
      <c r="D846" s="487"/>
      <c r="E846" s="487"/>
      <c r="F846" s="487"/>
      <c r="G846" s="487"/>
      <c r="H846" s="488"/>
    </row>
    <row r="847" spans="1:8" ht="15" customHeight="1" x14ac:dyDescent="0.2">
      <c r="A847" s="228">
        <v>9411</v>
      </c>
      <c r="B847" s="487" t="s">
        <v>1870</v>
      </c>
      <c r="C847" s="487"/>
      <c r="D847" s="487"/>
      <c r="E847" s="487"/>
      <c r="F847" s="487"/>
      <c r="G847" s="487"/>
      <c r="H847" s="488"/>
    </row>
    <row r="848" spans="1:8" ht="15" customHeight="1" x14ac:dyDescent="0.2">
      <c r="A848" s="228">
        <v>9412</v>
      </c>
      <c r="B848" s="487" t="s">
        <v>1871</v>
      </c>
      <c r="C848" s="487"/>
      <c r="D848" s="487"/>
      <c r="E848" s="487"/>
      <c r="F848" s="487"/>
      <c r="G848" s="487"/>
      <c r="H848" s="488"/>
    </row>
    <row r="849" spans="1:8" ht="15" customHeight="1" x14ac:dyDescent="0.2">
      <c r="A849" s="228">
        <v>9420</v>
      </c>
      <c r="B849" s="487" t="s">
        <v>1872</v>
      </c>
      <c r="C849" s="487"/>
      <c r="D849" s="487"/>
      <c r="E849" s="487"/>
      <c r="F849" s="487"/>
      <c r="G849" s="487"/>
      <c r="H849" s="488"/>
    </row>
    <row r="850" spans="1:8" ht="15" customHeight="1" x14ac:dyDescent="0.2">
      <c r="A850" s="228">
        <v>9491</v>
      </c>
      <c r="B850" s="487" t="s">
        <v>1873</v>
      </c>
      <c r="C850" s="487"/>
      <c r="D850" s="487"/>
      <c r="E850" s="487"/>
      <c r="F850" s="487"/>
      <c r="G850" s="487"/>
      <c r="H850" s="488"/>
    </row>
    <row r="851" spans="1:8" ht="15" customHeight="1" x14ac:dyDescent="0.2">
      <c r="A851" s="228">
        <v>9492</v>
      </c>
      <c r="B851" s="487" t="s">
        <v>1874</v>
      </c>
      <c r="C851" s="487"/>
      <c r="D851" s="487"/>
      <c r="E851" s="487"/>
      <c r="F851" s="487"/>
      <c r="G851" s="487"/>
      <c r="H851" s="488"/>
    </row>
    <row r="852" spans="1:8" ht="15" customHeight="1" x14ac:dyDescent="0.2">
      <c r="A852" s="228">
        <v>9499</v>
      </c>
      <c r="B852" s="487" t="s">
        <v>1875</v>
      </c>
      <c r="C852" s="487"/>
      <c r="D852" s="487"/>
      <c r="E852" s="487"/>
      <c r="F852" s="487"/>
      <c r="G852" s="487"/>
      <c r="H852" s="488"/>
    </row>
    <row r="853" spans="1:8" ht="15" customHeight="1" x14ac:dyDescent="0.2">
      <c r="A853" s="228">
        <v>9511</v>
      </c>
      <c r="B853" s="487" t="s">
        <v>1437</v>
      </c>
      <c r="C853" s="487"/>
      <c r="D853" s="487"/>
      <c r="E853" s="487"/>
      <c r="F853" s="487"/>
      <c r="G853" s="487"/>
      <c r="H853" s="488"/>
    </row>
    <row r="854" spans="1:8" ht="15" customHeight="1" x14ac:dyDescent="0.2">
      <c r="A854" s="228">
        <v>9512</v>
      </c>
      <c r="B854" s="487" t="s">
        <v>1438</v>
      </c>
      <c r="C854" s="487"/>
      <c r="D854" s="487"/>
      <c r="E854" s="487"/>
      <c r="F854" s="487"/>
      <c r="G854" s="487"/>
      <c r="H854" s="488"/>
    </row>
    <row r="855" spans="1:8" ht="15" customHeight="1" x14ac:dyDescent="0.2">
      <c r="A855" s="228">
        <v>9521</v>
      </c>
      <c r="B855" s="487" t="s">
        <v>1439</v>
      </c>
      <c r="C855" s="487"/>
      <c r="D855" s="487"/>
      <c r="E855" s="487"/>
      <c r="F855" s="487"/>
      <c r="G855" s="487"/>
      <c r="H855" s="488"/>
    </row>
    <row r="856" spans="1:8" ht="15" customHeight="1" x14ac:dyDescent="0.2">
      <c r="A856" s="228">
        <v>9522</v>
      </c>
      <c r="B856" s="487" t="s">
        <v>1440</v>
      </c>
      <c r="C856" s="487"/>
      <c r="D856" s="487"/>
      <c r="E856" s="487"/>
      <c r="F856" s="487"/>
      <c r="G856" s="487"/>
      <c r="H856" s="488"/>
    </row>
    <row r="857" spans="1:8" ht="15" customHeight="1" x14ac:dyDescent="0.2">
      <c r="A857" s="228">
        <v>9523</v>
      </c>
      <c r="B857" s="487" t="s">
        <v>1441</v>
      </c>
      <c r="C857" s="487"/>
      <c r="D857" s="487"/>
      <c r="E857" s="487"/>
      <c r="F857" s="487"/>
      <c r="G857" s="487"/>
      <c r="H857" s="488"/>
    </row>
    <row r="858" spans="1:8" ht="15" customHeight="1" x14ac:dyDescent="0.2">
      <c r="A858" s="228">
        <v>9524</v>
      </c>
      <c r="B858" s="487" t="s">
        <v>1442</v>
      </c>
      <c r="C858" s="487"/>
      <c r="D858" s="487"/>
      <c r="E858" s="487"/>
      <c r="F858" s="487"/>
      <c r="G858" s="487"/>
      <c r="H858" s="488"/>
    </row>
    <row r="859" spans="1:8" ht="15" customHeight="1" x14ac:dyDescent="0.2">
      <c r="A859" s="228">
        <v>9525</v>
      </c>
      <c r="B859" s="487" t="s">
        <v>1857</v>
      </c>
      <c r="C859" s="487"/>
      <c r="D859" s="487"/>
      <c r="E859" s="487"/>
      <c r="F859" s="487"/>
      <c r="G859" s="487"/>
      <c r="H859" s="488"/>
    </row>
    <row r="860" spans="1:8" ht="15" customHeight="1" x14ac:dyDescent="0.2">
      <c r="A860" s="228">
        <v>9529</v>
      </c>
      <c r="B860" s="487" t="s">
        <v>2803</v>
      </c>
      <c r="C860" s="487"/>
      <c r="D860" s="487"/>
      <c r="E860" s="487"/>
      <c r="F860" s="487"/>
      <c r="G860" s="487"/>
      <c r="H860" s="488"/>
    </row>
    <row r="861" spans="1:8" ht="15" customHeight="1" x14ac:dyDescent="0.2">
      <c r="A861" s="228">
        <v>9601</v>
      </c>
      <c r="B861" s="487" t="s">
        <v>3141</v>
      </c>
      <c r="C861" s="487"/>
      <c r="D861" s="487"/>
      <c r="E861" s="487"/>
      <c r="F861" s="487"/>
      <c r="G861" s="487"/>
      <c r="H861" s="488"/>
    </row>
    <row r="862" spans="1:8" ht="15" customHeight="1" x14ac:dyDescent="0.2">
      <c r="A862" s="228">
        <v>9602</v>
      </c>
      <c r="B862" s="487" t="s">
        <v>601</v>
      </c>
      <c r="C862" s="487"/>
      <c r="D862" s="487"/>
      <c r="E862" s="487"/>
      <c r="F862" s="487"/>
      <c r="G862" s="487"/>
      <c r="H862" s="488"/>
    </row>
    <row r="863" spans="1:8" ht="15" customHeight="1" x14ac:dyDescent="0.2">
      <c r="A863" s="228">
        <v>9603</v>
      </c>
      <c r="B863" s="487" t="s">
        <v>3937</v>
      </c>
      <c r="C863" s="487"/>
      <c r="D863" s="487"/>
      <c r="E863" s="487"/>
      <c r="F863" s="487"/>
      <c r="G863" s="487"/>
      <c r="H863" s="488"/>
    </row>
    <row r="864" spans="1:8" ht="15" customHeight="1" x14ac:dyDescent="0.2">
      <c r="A864" s="228">
        <v>9604</v>
      </c>
      <c r="B864" s="487" t="s">
        <v>13</v>
      </c>
      <c r="C864" s="487"/>
      <c r="D864" s="487"/>
      <c r="E864" s="487"/>
      <c r="F864" s="487"/>
      <c r="G864" s="487"/>
      <c r="H864" s="488"/>
    </row>
    <row r="865" spans="1:8" ht="15" customHeight="1" x14ac:dyDescent="0.2">
      <c r="A865" s="228">
        <v>9609</v>
      </c>
      <c r="B865" s="487" t="s">
        <v>14</v>
      </c>
      <c r="C865" s="487"/>
      <c r="D865" s="487"/>
      <c r="E865" s="487"/>
      <c r="F865" s="487"/>
      <c r="G865" s="487"/>
      <c r="H865" s="488"/>
    </row>
    <row r="866" spans="1:8" ht="15" customHeight="1" x14ac:dyDescent="0.2">
      <c r="A866" s="228">
        <v>9700</v>
      </c>
      <c r="B866" s="487" t="s">
        <v>505</v>
      </c>
      <c r="C866" s="487"/>
      <c r="D866" s="487"/>
      <c r="E866" s="487"/>
      <c r="F866" s="487"/>
      <c r="G866" s="487"/>
      <c r="H866" s="488"/>
    </row>
    <row r="867" spans="1:8" ht="15" customHeight="1" x14ac:dyDescent="0.2">
      <c r="A867" s="228">
        <v>9810</v>
      </c>
      <c r="B867" s="487" t="s">
        <v>15</v>
      </c>
      <c r="C867" s="487"/>
      <c r="D867" s="487"/>
      <c r="E867" s="487"/>
      <c r="F867" s="487"/>
      <c r="G867" s="487"/>
      <c r="H867" s="488"/>
    </row>
    <row r="868" spans="1:8" ht="15" customHeight="1" x14ac:dyDescent="0.2">
      <c r="A868" s="228">
        <v>9820</v>
      </c>
      <c r="B868" s="487" t="s">
        <v>506</v>
      </c>
      <c r="C868" s="487"/>
      <c r="D868" s="487"/>
      <c r="E868" s="487"/>
      <c r="F868" s="487"/>
      <c r="G868" s="487"/>
      <c r="H868" s="488"/>
    </row>
    <row r="869" spans="1:8" ht="15" customHeight="1" x14ac:dyDescent="0.2">
      <c r="A869" s="229">
        <v>9900</v>
      </c>
      <c r="B869" s="503" t="s">
        <v>16</v>
      </c>
      <c r="C869" s="503"/>
      <c r="D869" s="503"/>
      <c r="E869" s="503"/>
      <c r="F869" s="503"/>
      <c r="G869" s="503"/>
      <c r="H869" s="50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 ref="A1:H1"/>
    <mergeCell ref="A202:B202"/>
    <mergeCell ref="C202:E202"/>
    <mergeCell ref="F202:H202"/>
    <mergeCell ref="B4:H4"/>
    <mergeCell ref="B5:H5"/>
    <mergeCell ref="B6:H6"/>
    <mergeCell ref="B7:H7"/>
    <mergeCell ref="B8:H8"/>
    <mergeCell ref="B9:H9"/>
    <mergeCell ref="B847:H847"/>
    <mergeCell ref="B848:H848"/>
    <mergeCell ref="B849:H849"/>
    <mergeCell ref="B850:H850"/>
    <mergeCell ref="B851:H851"/>
    <mergeCell ref="B840:H840"/>
    <mergeCell ref="B841:H841"/>
    <mergeCell ref="B842:H842"/>
    <mergeCell ref="B843:H843"/>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00:H800"/>
    <mergeCell ref="B801:H801"/>
    <mergeCell ref="B802:H802"/>
    <mergeCell ref="B803:H803"/>
    <mergeCell ref="B796:H796"/>
    <mergeCell ref="B797:H797"/>
    <mergeCell ref="B798:H798"/>
    <mergeCell ref="B799:H799"/>
    <mergeCell ref="B792:H792"/>
    <mergeCell ref="B793:H793"/>
    <mergeCell ref="B794:H794"/>
    <mergeCell ref="B795:H795"/>
    <mergeCell ref="B788:H788"/>
    <mergeCell ref="B789:H789"/>
    <mergeCell ref="B790:H790"/>
    <mergeCell ref="B791:H791"/>
    <mergeCell ref="B784:H784"/>
    <mergeCell ref="B785:H785"/>
    <mergeCell ref="B786:H786"/>
    <mergeCell ref="B787:H787"/>
    <mergeCell ref="B780:H780"/>
    <mergeCell ref="B781:H781"/>
    <mergeCell ref="B782:H782"/>
    <mergeCell ref="B783:H783"/>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04:H704"/>
    <mergeCell ref="B705:H705"/>
    <mergeCell ref="B706:H706"/>
    <mergeCell ref="B707:H707"/>
    <mergeCell ref="B700:H700"/>
    <mergeCell ref="B701:H701"/>
    <mergeCell ref="B702:H702"/>
    <mergeCell ref="B703:H703"/>
    <mergeCell ref="B696:H696"/>
    <mergeCell ref="B697:H697"/>
    <mergeCell ref="B698:H698"/>
    <mergeCell ref="B699:H699"/>
    <mergeCell ref="B692:H692"/>
    <mergeCell ref="B693:H693"/>
    <mergeCell ref="B694:H694"/>
    <mergeCell ref="B695:H695"/>
    <mergeCell ref="B688:H688"/>
    <mergeCell ref="B689:H689"/>
    <mergeCell ref="B690:H690"/>
    <mergeCell ref="B691:H691"/>
    <mergeCell ref="B684:H684"/>
    <mergeCell ref="B685:H685"/>
    <mergeCell ref="B686:H686"/>
    <mergeCell ref="B687:H687"/>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08:H608"/>
    <mergeCell ref="B609:H609"/>
    <mergeCell ref="B610:H610"/>
    <mergeCell ref="B611:H611"/>
    <mergeCell ref="B604:H604"/>
    <mergeCell ref="B605:H605"/>
    <mergeCell ref="B606:H606"/>
    <mergeCell ref="B607:H607"/>
    <mergeCell ref="B600:H600"/>
    <mergeCell ref="B601:H601"/>
    <mergeCell ref="B602:H602"/>
    <mergeCell ref="B603:H603"/>
    <mergeCell ref="B596:H596"/>
    <mergeCell ref="B597:H597"/>
    <mergeCell ref="B598:H598"/>
    <mergeCell ref="B599:H599"/>
    <mergeCell ref="B592:H592"/>
    <mergeCell ref="B593:H593"/>
    <mergeCell ref="B594:H594"/>
    <mergeCell ref="B595:H595"/>
    <mergeCell ref="B588:H588"/>
    <mergeCell ref="B589:H589"/>
    <mergeCell ref="B590:H590"/>
    <mergeCell ref="B591:H591"/>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00:H500"/>
    <mergeCell ref="B501:H501"/>
    <mergeCell ref="B502:H502"/>
    <mergeCell ref="B503:H503"/>
    <mergeCell ref="B496:H496"/>
    <mergeCell ref="B497:H497"/>
    <mergeCell ref="B498:H498"/>
    <mergeCell ref="B499:H499"/>
    <mergeCell ref="B492:H492"/>
    <mergeCell ref="B493:H493"/>
    <mergeCell ref="B494:H494"/>
    <mergeCell ref="B495:H495"/>
    <mergeCell ref="B488:H488"/>
    <mergeCell ref="B489:H489"/>
    <mergeCell ref="B490:H490"/>
    <mergeCell ref="B491:H491"/>
    <mergeCell ref="B484:H484"/>
    <mergeCell ref="B485:H485"/>
    <mergeCell ref="B486:H486"/>
    <mergeCell ref="B487:H487"/>
    <mergeCell ref="B480:H480"/>
    <mergeCell ref="B481:H481"/>
    <mergeCell ref="B482:H482"/>
    <mergeCell ref="B483:H483"/>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04:H404"/>
    <mergeCell ref="B405:H405"/>
    <mergeCell ref="B406:H406"/>
    <mergeCell ref="B407:H407"/>
    <mergeCell ref="B400:H400"/>
    <mergeCell ref="B401:H401"/>
    <mergeCell ref="B402:H402"/>
    <mergeCell ref="B403:H403"/>
    <mergeCell ref="B396:H396"/>
    <mergeCell ref="B397:H397"/>
    <mergeCell ref="B398:H398"/>
    <mergeCell ref="B399:H399"/>
    <mergeCell ref="B392:H392"/>
    <mergeCell ref="B393:H393"/>
    <mergeCell ref="B394:H394"/>
    <mergeCell ref="B395:H395"/>
    <mergeCell ref="B388:H388"/>
    <mergeCell ref="B389:H389"/>
    <mergeCell ref="B390:H390"/>
    <mergeCell ref="B391:H391"/>
    <mergeCell ref="B384:H384"/>
    <mergeCell ref="B385:H385"/>
    <mergeCell ref="B386:H386"/>
    <mergeCell ref="B387:H387"/>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08:H308"/>
    <mergeCell ref="B309:H309"/>
    <mergeCell ref="B310:H310"/>
    <mergeCell ref="B311:H311"/>
    <mergeCell ref="B304:H304"/>
    <mergeCell ref="B305:H305"/>
    <mergeCell ref="B306:H306"/>
    <mergeCell ref="B307:H307"/>
    <mergeCell ref="B300:H300"/>
    <mergeCell ref="B301:H301"/>
    <mergeCell ref="B302:H302"/>
    <mergeCell ref="B303:H303"/>
    <mergeCell ref="B296:H296"/>
    <mergeCell ref="B297:H297"/>
    <mergeCell ref="B298:H298"/>
    <mergeCell ref="B299:H299"/>
    <mergeCell ref="B292:H292"/>
    <mergeCell ref="B293:H293"/>
    <mergeCell ref="B294:H294"/>
    <mergeCell ref="B295:H295"/>
    <mergeCell ref="B288:H288"/>
    <mergeCell ref="B289:H289"/>
    <mergeCell ref="B290:H290"/>
    <mergeCell ref="B291:H291"/>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72:H272"/>
    <mergeCell ref="B273:H273"/>
    <mergeCell ref="B274:H274"/>
    <mergeCell ref="B275:H275"/>
    <mergeCell ref="B268:H268"/>
    <mergeCell ref="B269:H269"/>
    <mergeCell ref="B270:H270"/>
    <mergeCell ref="B271:H271"/>
    <mergeCell ref="B266:H266"/>
    <mergeCell ref="B267:H267"/>
    <mergeCell ref="B263:H263"/>
    <mergeCell ref="B254:H254"/>
    <mergeCell ref="B255:H255"/>
    <mergeCell ref="B264:H264"/>
    <mergeCell ref="B265:H265"/>
    <mergeCell ref="B256:H256"/>
    <mergeCell ref="B257:H257"/>
    <mergeCell ref="B258:H258"/>
    <mergeCell ref="B259:H259"/>
    <mergeCell ref="B203:H203"/>
    <mergeCell ref="A2:H2"/>
    <mergeCell ref="A13:H13"/>
    <mergeCell ref="B10:H10"/>
    <mergeCell ref="B11:H11"/>
    <mergeCell ref="B3:H3"/>
    <mergeCell ref="B260:H260"/>
    <mergeCell ref="B261:H261"/>
    <mergeCell ref="B262:H262"/>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94" t="s">
        <v>3313</v>
      </c>
      <c r="B1" s="494"/>
      <c r="C1" s="494"/>
      <c r="D1" s="494"/>
      <c r="E1" s="494"/>
      <c r="F1" s="494"/>
      <c r="G1" s="494"/>
      <c r="H1" s="494"/>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2:C42"/>
    <mergeCell ref="B39:C39"/>
    <mergeCell ref="B38:C38"/>
    <mergeCell ref="B33:C33"/>
    <mergeCell ref="B37:C37"/>
    <mergeCell ref="B11:C11"/>
    <mergeCell ref="B32:C32"/>
    <mergeCell ref="B36:C36"/>
    <mergeCell ref="B35:C35"/>
    <mergeCell ref="B34:C34"/>
    <mergeCell ref="B19:C19"/>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workbookViewId="0">
      <pane ySplit="1" topLeftCell="A2" activePane="bottomLeft" state="frozen"/>
      <selection pane="bottomLeft" activeCell="C20" sqref="C20:K20"/>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403" t="s">
        <v>1561</v>
      </c>
      <c r="B1" s="404"/>
      <c r="C1" s="394" t="s">
        <v>2063</v>
      </c>
      <c r="D1" s="394"/>
      <c r="E1" s="394" t="s">
        <v>2064</v>
      </c>
      <c r="F1" s="394"/>
      <c r="G1" s="394" t="s">
        <v>2065</v>
      </c>
      <c r="H1" s="394"/>
      <c r="I1" s="394"/>
      <c r="J1" s="394" t="s">
        <v>1740</v>
      </c>
      <c r="K1" s="395"/>
    </row>
    <row r="2" spans="1:11" ht="32.1" customHeight="1" x14ac:dyDescent="0.2">
      <c r="A2" s="18"/>
      <c r="B2" s="18"/>
      <c r="C2" s="18"/>
      <c r="D2" s="18"/>
      <c r="E2" s="18"/>
      <c r="F2" s="18"/>
      <c r="H2" s="102">
        <f>LOOKUP(B22,A107:A663,C107:C663)</f>
        <v>5</v>
      </c>
      <c r="I2" s="18"/>
      <c r="J2" s="396" t="s">
        <v>3715</v>
      </c>
      <c r="K2" s="396"/>
    </row>
    <row r="3" spans="1:11" ht="5.0999999999999996" customHeight="1" x14ac:dyDescent="0.2">
      <c r="B3" s="4"/>
      <c r="C3" s="4"/>
      <c r="D3" s="4"/>
      <c r="E3" s="4"/>
      <c r="F3" s="4"/>
      <c r="G3" s="4"/>
      <c r="H3" s="4"/>
      <c r="I3" s="4"/>
    </row>
    <row r="4" spans="1:11" ht="35.1" customHeight="1" x14ac:dyDescent="0.4">
      <c r="A4" s="397" t="s">
        <v>3518</v>
      </c>
      <c r="B4" s="397"/>
      <c r="C4" s="397"/>
      <c r="D4" s="397"/>
      <c r="E4" s="397"/>
      <c r="F4" s="397"/>
      <c r="G4" s="397"/>
      <c r="H4" s="397"/>
      <c r="I4" s="397"/>
      <c r="J4" s="397"/>
      <c r="K4" s="397"/>
    </row>
    <row r="5" spans="1:11" ht="39.950000000000003" customHeight="1" x14ac:dyDescent="0.2">
      <c r="A5" s="408" t="str">
        <f>IF(AND(K10&lt;&gt;"",K12&lt;&gt;""), "za razdoblje: " &amp; TEXT(K10, "d. mmmm yyyy.") &amp; "   –   " &amp; TEXT(K12, "d. mmmm yyyy."),"za razdoblje od ________________ do ______________")</f>
        <v>za razdoblje: 1. siječanj 2018.   –   31. prosinac 2018.</v>
      </c>
      <c r="B5" s="408"/>
      <c r="C5" s="408"/>
      <c r="D5" s="408"/>
      <c r="E5" s="408"/>
      <c r="F5" s="408"/>
      <c r="G5" s="408"/>
      <c r="H5" s="408"/>
      <c r="I5" s="408"/>
      <c r="J5" s="408"/>
      <c r="K5" s="408"/>
    </row>
    <row r="6" spans="1:11" ht="15" customHeight="1" x14ac:dyDescent="0.2">
      <c r="A6" s="22" t="s">
        <v>3124</v>
      </c>
      <c r="B6" s="26">
        <v>14120</v>
      </c>
      <c r="C6" s="12"/>
      <c r="D6" s="401" t="s">
        <v>3128</v>
      </c>
      <c r="E6" s="402"/>
      <c r="F6" s="15" t="s">
        <v>237</v>
      </c>
      <c r="G6" s="12"/>
      <c r="H6" s="12"/>
      <c r="I6" s="12"/>
      <c r="J6" s="409">
        <f>SUM(Skriveni!G2:G1561)</f>
        <v>100421733.557</v>
      </c>
      <c r="K6" s="409"/>
    </row>
    <row r="7" spans="1:11" ht="3" customHeight="1" x14ac:dyDescent="0.2">
      <c r="A7" s="12"/>
      <c r="B7" s="12"/>
      <c r="C7" s="12"/>
      <c r="D7" s="12"/>
      <c r="E7" s="12"/>
      <c r="F7" s="12"/>
      <c r="G7" s="12"/>
      <c r="H7" s="12"/>
      <c r="I7" s="12"/>
      <c r="J7" s="12"/>
      <c r="K7" s="12"/>
    </row>
    <row r="8" spans="1:11" ht="15" customHeight="1" x14ac:dyDescent="0.2">
      <c r="A8" s="22" t="s">
        <v>3125</v>
      </c>
      <c r="B8" s="27">
        <v>3005909</v>
      </c>
      <c r="C8" s="405" t="s">
        <v>860</v>
      </c>
      <c r="D8" s="406"/>
      <c r="E8" s="406"/>
      <c r="F8" s="406"/>
      <c r="G8" s="406"/>
      <c r="H8" s="407"/>
      <c r="I8" s="167" t="s">
        <v>867</v>
      </c>
      <c r="J8" s="410" t="s">
        <v>3132</v>
      </c>
      <c r="K8" s="410"/>
    </row>
    <row r="9" spans="1:11" ht="3" customHeight="1" x14ac:dyDescent="0.2">
      <c r="A9" s="12"/>
      <c r="B9" s="12"/>
      <c r="C9" s="12"/>
      <c r="D9" s="12"/>
      <c r="E9" s="12"/>
      <c r="F9" s="12"/>
      <c r="G9" s="12"/>
      <c r="H9" s="12"/>
      <c r="I9" s="12"/>
      <c r="J9" s="12"/>
      <c r="K9" s="12"/>
    </row>
    <row r="10" spans="1:11" ht="15" customHeight="1" x14ac:dyDescent="0.2">
      <c r="A10" s="22" t="s">
        <v>3126</v>
      </c>
      <c r="B10" s="374" t="s">
        <v>4293</v>
      </c>
      <c r="C10" s="375"/>
      <c r="D10" s="375"/>
      <c r="E10" s="375"/>
      <c r="F10" s="375"/>
      <c r="G10" s="375"/>
      <c r="H10" s="375"/>
      <c r="I10" s="376"/>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42207</v>
      </c>
      <c r="C12" s="398" t="s">
        <v>2178</v>
      </c>
      <c r="D12" s="399"/>
      <c r="E12" s="399"/>
      <c r="F12" s="399"/>
      <c r="G12" s="400"/>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77" t="s">
        <v>4294</v>
      </c>
      <c r="C14" s="378"/>
      <c r="D14" s="378"/>
      <c r="E14" s="378"/>
      <c r="F14" s="378"/>
      <c r="G14" s="379"/>
      <c r="H14" s="12"/>
      <c r="I14" s="12"/>
      <c r="J14" s="22" t="s">
        <v>3764</v>
      </c>
      <c r="K14" s="45">
        <v>96025995770</v>
      </c>
    </row>
    <row r="15" spans="1:11" ht="3" customHeight="1" x14ac:dyDescent="0.2">
      <c r="A15" s="12"/>
      <c r="B15" s="12"/>
      <c r="C15" s="12"/>
      <c r="D15" s="12"/>
      <c r="E15" s="12"/>
      <c r="F15" s="12"/>
      <c r="G15" s="12"/>
      <c r="H15" s="12"/>
      <c r="I15" s="12"/>
      <c r="J15" s="12"/>
      <c r="K15" s="12"/>
    </row>
    <row r="16" spans="1:11" ht="15" customHeight="1" x14ac:dyDescent="0.2">
      <c r="A16" s="22" t="s">
        <v>3130</v>
      </c>
      <c r="B16" s="14">
        <v>31</v>
      </c>
      <c r="C16" s="351" t="str">
        <f>IF(B16&gt;0,LOOKUP(B16,A66:A74,B66:B74),"Razina nije upisana")</f>
        <v>Proračunski korisnik jedinice lokalne i područne (regionalne) samouprave koji obavlja poslove u sklopu funkcija koje se decentraliziraju</v>
      </c>
      <c r="D16" s="352"/>
      <c r="E16" s="352"/>
      <c r="F16" s="352"/>
      <c r="G16" s="352"/>
      <c r="H16" s="352"/>
      <c r="I16" s="352"/>
      <c r="J16" s="352"/>
      <c r="K16" s="352"/>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8520</v>
      </c>
      <c r="C18" s="351" t="str">
        <f xml:space="preserve"> IF(B18&gt;0,LOOKUP(B18,Sifre!A255:A869,Sifre!B255:B869),"Djelatnost nije upisana")</f>
        <v>Osnovno obrazovanje</v>
      </c>
      <c r="D18" s="352"/>
      <c r="E18" s="352"/>
      <c r="F18" s="352"/>
      <c r="G18" s="352"/>
      <c r="H18" s="352"/>
      <c r="I18" s="352"/>
      <c r="J18" s="352"/>
      <c r="K18" s="352"/>
    </row>
    <row r="19" spans="1:11" ht="3" customHeight="1" x14ac:dyDescent="0.2">
      <c r="A19" s="13"/>
      <c r="B19" s="12"/>
      <c r="C19" s="170"/>
      <c r="D19" s="170"/>
      <c r="E19" s="170"/>
      <c r="F19" s="170"/>
      <c r="G19" s="170"/>
      <c r="H19" s="170"/>
      <c r="I19" s="170"/>
      <c r="J19" s="170"/>
      <c r="K19" s="170"/>
    </row>
    <row r="20" spans="1:11" ht="15" customHeight="1" x14ac:dyDescent="0.2">
      <c r="A20" s="22" t="s">
        <v>3131</v>
      </c>
      <c r="B20" s="30">
        <v>0</v>
      </c>
      <c r="C20" s="351" t="str">
        <f>IF(B20&lt;&gt;"","Razdjel: " &amp; LOOKUP(B20,A666:A713,B666:B713),"Razdjel nije upisan")</f>
        <v>Razdjel: NEMA RAZDJELA</v>
      </c>
      <c r="D20" s="352"/>
      <c r="E20" s="352"/>
      <c r="F20" s="352"/>
      <c r="G20" s="352"/>
      <c r="H20" s="352"/>
      <c r="I20" s="352"/>
      <c r="J20" s="352"/>
      <c r="K20" s="352"/>
    </row>
    <row r="21" spans="1:11" ht="3" customHeight="1" x14ac:dyDescent="0.2">
      <c r="A21" s="13"/>
      <c r="B21" s="12"/>
      <c r="C21" s="170"/>
      <c r="D21" s="170"/>
      <c r="E21" s="170"/>
      <c r="F21" s="170"/>
      <c r="G21" s="170"/>
      <c r="H21" s="170"/>
      <c r="I21" s="170"/>
      <c r="J21" s="170"/>
      <c r="K21" s="170"/>
    </row>
    <row r="22" spans="1:11" ht="15" customHeight="1" x14ac:dyDescent="0.2">
      <c r="A22" s="55" t="s">
        <v>3519</v>
      </c>
      <c r="B22" s="31">
        <v>486</v>
      </c>
      <c r="C22" s="351" t="str">
        <f>IF(B22&gt;0, "Županija: " &amp; LOOKUP(H2,A83:A103,B83:B103) &amp; ", grad/općina: " &amp; LOOKUP(B22,A107:A663,B107:B663),"Šifra grada/općine nije upisana")</f>
        <v>Županija: VARAŽDINSKA, grad/općina: VINICA</v>
      </c>
      <c r="D22" s="352"/>
      <c r="E22" s="352"/>
      <c r="F22" s="352"/>
      <c r="G22" s="352"/>
      <c r="H22" s="352"/>
      <c r="I22" s="352"/>
      <c r="J22" s="352"/>
      <c r="K22" s="352"/>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356" t="s">
        <v>1978</v>
      </c>
      <c r="E24" s="357"/>
      <c r="F24" s="357"/>
      <c r="G24" s="12"/>
      <c r="H24" s="12"/>
      <c r="I24" s="12"/>
      <c r="J24" s="12"/>
      <c r="K24" s="12"/>
    </row>
    <row r="25" spans="1:11" ht="15" customHeight="1" x14ac:dyDescent="0.2">
      <c r="A25" s="381" t="s">
        <v>1462</v>
      </c>
      <c r="B25" s="39" t="str">
        <f>IF(SUM(Skriveni!C2:F642)=0,"NE", "DA")</f>
        <v>DA</v>
      </c>
      <c r="C25" s="358" t="s">
        <v>818</v>
      </c>
      <c r="D25" s="359"/>
      <c r="E25" s="82" t="str">
        <f>IF(AND(B25="DA",Kont!E23&gt;0),Kont!E23,"Nema")</f>
        <v>Nema</v>
      </c>
      <c r="F25" s="12"/>
      <c r="G25" s="22" t="s">
        <v>3680</v>
      </c>
      <c r="H25" s="353" t="s">
        <v>4295</v>
      </c>
      <c r="I25" s="354"/>
      <c r="J25" s="354"/>
      <c r="K25" s="355"/>
    </row>
    <row r="26" spans="1:11" ht="3" customHeight="1" x14ac:dyDescent="0.2">
      <c r="A26" s="382"/>
      <c r="B26" s="32"/>
      <c r="C26" s="33"/>
      <c r="D26" s="34"/>
      <c r="E26" s="35"/>
      <c r="G26" s="13"/>
      <c r="H26" s="12"/>
      <c r="I26" s="12"/>
      <c r="J26" s="12"/>
      <c r="K26" s="12"/>
    </row>
    <row r="27" spans="1:11" ht="15" customHeight="1" x14ac:dyDescent="0.2">
      <c r="A27" s="382"/>
      <c r="B27" s="39" t="str">
        <f>IF(SUM(Skriveni!C977:D1225)&lt;&gt;0,"DA","NE")</f>
        <v>DA</v>
      </c>
      <c r="C27" s="358" t="s">
        <v>2601</v>
      </c>
      <c r="D27" s="390"/>
      <c r="E27" s="82" t="str">
        <f>IF(AND(B27="DA",Kont!E261&gt;0),Kont!E261,"Nema")</f>
        <v>Nema</v>
      </c>
      <c r="F27" s="12"/>
      <c r="G27" s="22" t="s">
        <v>3681</v>
      </c>
      <c r="H27" s="353" t="s">
        <v>4296</v>
      </c>
      <c r="I27" s="355"/>
      <c r="J27" s="13" t="s">
        <v>1447</v>
      </c>
      <c r="K27" s="15" t="s">
        <v>4296</v>
      </c>
    </row>
    <row r="28" spans="1:11" ht="3" customHeight="1" x14ac:dyDescent="0.2">
      <c r="A28" s="382"/>
      <c r="F28" s="12"/>
      <c r="G28" s="12"/>
      <c r="H28" s="12"/>
      <c r="I28" s="12"/>
      <c r="J28" s="12"/>
      <c r="K28" s="12"/>
    </row>
    <row r="29" spans="1:11" ht="15" customHeight="1" x14ac:dyDescent="0.2">
      <c r="A29" s="382"/>
      <c r="B29" s="39" t="str">
        <f>IF(SUM(Skriveni!C1287:D1422)&lt;&gt;0,"DA","NE")</f>
        <v>DA</v>
      </c>
      <c r="C29" s="360" t="s">
        <v>819</v>
      </c>
      <c r="D29" s="361"/>
      <c r="E29" s="82" t="str">
        <f>IF(AND(B29="DA",Kont!E297&gt;0),Kont!E297,"Nema")</f>
        <v>Nema</v>
      </c>
      <c r="F29" s="12"/>
      <c r="G29" s="22" t="s">
        <v>1448</v>
      </c>
      <c r="H29" s="385" t="s">
        <v>4297</v>
      </c>
      <c r="I29" s="386"/>
      <c r="J29" s="386"/>
      <c r="K29" s="387"/>
    </row>
    <row r="30" spans="1:11" ht="3" customHeight="1" x14ac:dyDescent="0.2">
      <c r="A30" s="382"/>
      <c r="B30" s="32"/>
      <c r="C30" s="33"/>
      <c r="D30" s="34"/>
      <c r="E30" s="35"/>
      <c r="F30" s="12"/>
      <c r="G30" s="12"/>
      <c r="H30" s="12"/>
      <c r="I30" s="12"/>
      <c r="J30" s="12"/>
      <c r="K30" s="12"/>
    </row>
    <row r="31" spans="1:11" ht="15" customHeight="1" x14ac:dyDescent="0.2">
      <c r="A31" s="382"/>
      <c r="B31" s="183" t="s">
        <v>4300</v>
      </c>
      <c r="C31" s="358" t="s">
        <v>1591</v>
      </c>
      <c r="D31" s="390"/>
      <c r="E31" s="82" t="str">
        <f>IF(Kont!E292&gt;0,Kont!E292,"Nema")</f>
        <v>Nema</v>
      </c>
      <c r="F31" s="12"/>
      <c r="G31" s="13" t="s">
        <v>1449</v>
      </c>
      <c r="H31" s="385" t="s">
        <v>4298</v>
      </c>
      <c r="I31" s="386"/>
      <c r="J31" s="386"/>
      <c r="K31" s="387"/>
    </row>
    <row r="32" spans="1:11" ht="3" customHeight="1" x14ac:dyDescent="0.2">
      <c r="A32" s="382"/>
      <c r="B32" s="32"/>
      <c r="C32" s="33"/>
      <c r="D32" s="34"/>
      <c r="E32" s="35"/>
      <c r="F32" s="12"/>
      <c r="G32" s="12"/>
      <c r="H32" s="12"/>
      <c r="I32" s="12"/>
      <c r="J32" s="12"/>
      <c r="K32" s="12"/>
    </row>
    <row r="33" spans="1:11" ht="15" customHeight="1" x14ac:dyDescent="0.2">
      <c r="A33" s="383"/>
      <c r="B33" s="39" t="str">
        <f>IF(SUM(Skriveni!C1468:C1550)&lt;&gt;0,"DA","NE")</f>
        <v>DA</v>
      </c>
      <c r="C33" s="388" t="s">
        <v>1210</v>
      </c>
      <c r="D33" s="389"/>
      <c r="E33" s="82" t="str">
        <f>IF(AND(B33="DA",Kont!E288&gt;0),Kont!E288,"Nema")</f>
        <v>Nema</v>
      </c>
      <c r="F33" s="12"/>
      <c r="G33" s="22" t="s">
        <v>735</v>
      </c>
      <c r="H33" s="377" t="s">
        <v>4299</v>
      </c>
      <c r="I33" s="378"/>
      <c r="J33" s="378"/>
      <c r="K33" s="379"/>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391" t="str">
        <f>IF(Kont!E3&gt;0,"Izvještaj sadrži pogreške, broj pogrešaka: " &amp; Kont!E3,IF(J6=0,"Izvještaj je prazan","Izvještaj nema pogrešaka"))</f>
        <v>Izvještaj nema pogrešaka</v>
      </c>
      <c r="I35" s="392"/>
      <c r="J35" s="392"/>
      <c r="K35" s="393"/>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84" t="s">
        <v>2060</v>
      </c>
      <c r="C38" s="384"/>
      <c r="D38" s="384"/>
      <c r="E38" s="384"/>
      <c r="F38" s="384"/>
      <c r="G38" s="384"/>
      <c r="H38" s="384"/>
      <c r="I38" s="109" t="s">
        <v>1683</v>
      </c>
      <c r="J38" s="110" t="s">
        <v>1685</v>
      </c>
      <c r="K38" s="111" t="s">
        <v>1684</v>
      </c>
    </row>
    <row r="39" spans="1:11" ht="12.95" customHeight="1" x14ac:dyDescent="0.2">
      <c r="A39" s="362" t="s">
        <v>3714</v>
      </c>
      <c r="B39" s="365" t="str">
        <f>PRRAS!B12</f>
        <v xml:space="preserve">PRIHODI POSLOVANJA (AOP 002+039+045+074+105+123+130+136) </v>
      </c>
      <c r="C39" s="365"/>
      <c r="D39" s="365"/>
      <c r="E39" s="365"/>
      <c r="F39" s="365"/>
      <c r="G39" s="365"/>
      <c r="H39" s="365"/>
      <c r="I39" s="112">
        <f>PRRAS!C12</f>
        <v>1</v>
      </c>
      <c r="J39" s="113">
        <f>PRRAS!D12</f>
        <v>5874308</v>
      </c>
      <c r="K39" s="114">
        <f>PRRAS!E12</f>
        <v>6359004</v>
      </c>
    </row>
    <row r="40" spans="1:11" ht="12.95" customHeight="1" x14ac:dyDescent="0.2">
      <c r="A40" s="363"/>
      <c r="B40" s="366" t="str">
        <f>PRRAS!B159</f>
        <v xml:space="preserve">RASHODI POSLOVANJA (AOP 149+160+193+212+221+246+257) </v>
      </c>
      <c r="C40" s="367"/>
      <c r="D40" s="367"/>
      <c r="E40" s="367"/>
      <c r="F40" s="367"/>
      <c r="G40" s="367"/>
      <c r="H40" s="367"/>
      <c r="I40" s="115">
        <f>PRRAS!C159</f>
        <v>148</v>
      </c>
      <c r="J40" s="116">
        <f>PRRAS!D159</f>
        <v>5814745</v>
      </c>
      <c r="K40" s="117">
        <f>PRRAS!E159</f>
        <v>6010442</v>
      </c>
    </row>
    <row r="41" spans="1:11" ht="12.95" customHeight="1" x14ac:dyDescent="0.2">
      <c r="A41" s="363"/>
      <c r="B41" s="366" t="str">
        <f>PRRAS!B648</f>
        <v>Višak prihoda i primitaka raspoloživ u sljedećem razdoblju (AOP 631+633-632-634)</v>
      </c>
      <c r="C41" s="367"/>
      <c r="D41" s="367"/>
      <c r="E41" s="367"/>
      <c r="F41" s="367"/>
      <c r="G41" s="367"/>
      <c r="H41" s="367"/>
      <c r="I41" s="115">
        <f>PRRAS!C648</f>
        <v>635</v>
      </c>
      <c r="J41" s="116">
        <f>PRRAS!D648</f>
        <v>20024</v>
      </c>
      <c r="K41" s="117">
        <f>PRRAS!E648</f>
        <v>75889</v>
      </c>
    </row>
    <row r="42" spans="1:11" ht="12.95" customHeight="1" x14ac:dyDescent="0.2">
      <c r="A42" s="364"/>
      <c r="B42" s="369" t="str">
        <f>PRRAS!B649</f>
        <v>Manjak prihoda i primitaka za pokriće u sljedećem razdoblju (AOP 632+634-631-633)</v>
      </c>
      <c r="C42" s="370"/>
      <c r="D42" s="370"/>
      <c r="E42" s="370"/>
      <c r="F42" s="370"/>
      <c r="G42" s="370"/>
      <c r="H42" s="370"/>
      <c r="I42" s="118">
        <f>PRRAS!C649</f>
        <v>636</v>
      </c>
      <c r="J42" s="119">
        <f>PRRAS!D649</f>
        <v>0</v>
      </c>
      <c r="K42" s="120">
        <f>PRRAS!E649</f>
        <v>0</v>
      </c>
    </row>
    <row r="43" spans="1:11" ht="12.95" customHeight="1" x14ac:dyDescent="0.2">
      <c r="A43" s="362" t="s">
        <v>2272</v>
      </c>
      <c r="B43" s="365" t="str">
        <f>Bil!B13</f>
        <v>Nefinancijska imovina (AOP 003+007+046+047+051+058)</v>
      </c>
      <c r="C43" s="368"/>
      <c r="D43" s="368"/>
      <c r="E43" s="368"/>
      <c r="F43" s="368"/>
      <c r="G43" s="368"/>
      <c r="H43" s="368"/>
      <c r="I43" s="112">
        <f>Bil!C13</f>
        <v>2</v>
      </c>
      <c r="J43" s="113">
        <f>Bil!D13</f>
        <v>3892398</v>
      </c>
      <c r="K43" s="114">
        <f>Bil!E13</f>
        <v>4025897</v>
      </c>
    </row>
    <row r="44" spans="1:11" ht="12.95" customHeight="1" x14ac:dyDescent="0.2">
      <c r="A44" s="363"/>
      <c r="B44" s="366" t="str">
        <f>Bil!B74</f>
        <v>Financijska imovina (AOP 064+073+081+112+128+140+157+158)</v>
      </c>
      <c r="C44" s="367"/>
      <c r="D44" s="367"/>
      <c r="E44" s="367"/>
      <c r="F44" s="367"/>
      <c r="G44" s="367"/>
      <c r="H44" s="367"/>
      <c r="I44" s="115">
        <f>Bil!C74</f>
        <v>63</v>
      </c>
      <c r="J44" s="116">
        <f>Bil!D74</f>
        <v>88777</v>
      </c>
      <c r="K44" s="117">
        <f>Bil!E74</f>
        <v>283041</v>
      </c>
    </row>
    <row r="45" spans="1:11" ht="12.95" customHeight="1" x14ac:dyDescent="0.2">
      <c r="A45" s="363"/>
      <c r="B45" s="366" t="str">
        <f>Bil!B174</f>
        <v xml:space="preserve">Obveze (AOP 164+175+176+192+220) </v>
      </c>
      <c r="C45" s="367"/>
      <c r="D45" s="367"/>
      <c r="E45" s="367"/>
      <c r="F45" s="367"/>
      <c r="G45" s="367"/>
      <c r="H45" s="367"/>
      <c r="I45" s="115">
        <f>Bil!C174</f>
        <v>163</v>
      </c>
      <c r="J45" s="116">
        <f>Bil!D174</f>
        <v>55252</v>
      </c>
      <c r="K45" s="117">
        <f>Bil!E174</f>
        <v>193651</v>
      </c>
    </row>
    <row r="46" spans="1:11" ht="12.95" customHeight="1" x14ac:dyDescent="0.2">
      <c r="A46" s="364"/>
      <c r="B46" s="369" t="str">
        <f>Bil!B234</f>
        <v>Vlastiti izvori (224 + 232 - 236 + 240 do 242)</v>
      </c>
      <c r="C46" s="370"/>
      <c r="D46" s="370"/>
      <c r="E46" s="370"/>
      <c r="F46" s="370"/>
      <c r="G46" s="370"/>
      <c r="H46" s="370"/>
      <c r="I46" s="118">
        <f>Bil!C234</f>
        <v>223</v>
      </c>
      <c r="J46" s="119">
        <f>Bil!D234</f>
        <v>3925923</v>
      </c>
      <c r="K46" s="120">
        <f>Bil!E234</f>
        <v>4115287</v>
      </c>
    </row>
    <row r="47" spans="1:11" ht="12.95" customHeight="1" x14ac:dyDescent="0.2">
      <c r="A47" s="362" t="s">
        <v>2270</v>
      </c>
      <c r="B47" s="365" t="str">
        <f>RasF!B12</f>
        <v>Opće javne usluge (AOP 002+006+009+013 do 017)</v>
      </c>
      <c r="C47" s="365"/>
      <c r="D47" s="365"/>
      <c r="E47" s="365"/>
      <c r="F47" s="365"/>
      <c r="G47" s="365"/>
      <c r="H47" s="365"/>
      <c r="I47" s="112">
        <f>RasF!C12</f>
        <v>1</v>
      </c>
      <c r="J47" s="113">
        <f>RasF!D12</f>
        <v>0</v>
      </c>
      <c r="K47" s="114">
        <f>RasF!E12</f>
        <v>0</v>
      </c>
    </row>
    <row r="48" spans="1:11" ht="12.95" customHeight="1" x14ac:dyDescent="0.2">
      <c r="A48" s="363"/>
      <c r="B48" s="366" t="str">
        <f>RasF!B42</f>
        <v>Ekonomski poslovi (AOP 032+035+039+046+050+056+057+062+070)</v>
      </c>
      <c r="C48" s="366"/>
      <c r="D48" s="366"/>
      <c r="E48" s="366"/>
      <c r="F48" s="366"/>
      <c r="G48" s="366"/>
      <c r="H48" s="366"/>
      <c r="I48" s="115">
        <f>RasF!C42</f>
        <v>31</v>
      </c>
      <c r="J48" s="116">
        <f>RasF!D42</f>
        <v>0</v>
      </c>
      <c r="K48" s="117">
        <f>RasF!E42</f>
        <v>0</v>
      </c>
    </row>
    <row r="49" spans="1:11" ht="12.95" customHeight="1" x14ac:dyDescent="0.2">
      <c r="A49" s="363"/>
      <c r="B49" s="366" t="str">
        <f>RasF!B95</f>
        <v>Rashodi vezani za stanovanje i kom. pogodnosti koji nisu drugdje svrstani</v>
      </c>
      <c r="C49" s="366"/>
      <c r="D49" s="366"/>
      <c r="E49" s="366"/>
      <c r="F49" s="366"/>
      <c r="G49" s="366"/>
      <c r="H49" s="366"/>
      <c r="I49" s="115">
        <f>RasF!C95</f>
        <v>84</v>
      </c>
      <c r="J49" s="116">
        <f>RasF!D95</f>
        <v>0</v>
      </c>
      <c r="K49" s="117">
        <f>RasF!E95</f>
        <v>0</v>
      </c>
    </row>
    <row r="50" spans="1:11" ht="12.95" customHeight="1" x14ac:dyDescent="0.2">
      <c r="A50" s="363"/>
      <c r="B50" s="366" t="str">
        <f>RasF!B121</f>
        <v>Obrazovanje (AOP 111+114+117+118+121 do 124)</v>
      </c>
      <c r="C50" s="366"/>
      <c r="D50" s="366"/>
      <c r="E50" s="366"/>
      <c r="F50" s="366"/>
      <c r="G50" s="366"/>
      <c r="H50" s="366"/>
      <c r="I50" s="115">
        <f>RasF!C121</f>
        <v>110</v>
      </c>
      <c r="J50" s="116">
        <f>RasF!D121</f>
        <v>5974058</v>
      </c>
      <c r="K50" s="117">
        <f>RasF!E121</f>
        <v>6303138</v>
      </c>
    </row>
    <row r="51" spans="1:11" ht="12.95" customHeight="1" x14ac:dyDescent="0.2">
      <c r="A51" s="364"/>
      <c r="B51" s="369" t="str">
        <f>RasF!B148</f>
        <v>Kontrolni zbroj (AOP 001+018+024+031+071+078+085+103+110+125)</v>
      </c>
      <c r="C51" s="369"/>
      <c r="D51" s="369"/>
      <c r="E51" s="369"/>
      <c r="F51" s="369"/>
      <c r="G51" s="369"/>
      <c r="H51" s="369"/>
      <c r="I51" s="118">
        <f>RasF!C148</f>
        <v>137</v>
      </c>
      <c r="J51" s="119">
        <f>RasF!D148</f>
        <v>5974058</v>
      </c>
      <c r="K51" s="120">
        <f>RasF!E148</f>
        <v>6303138</v>
      </c>
    </row>
    <row r="52" spans="1:11" ht="12.95" customHeight="1" x14ac:dyDescent="0.2">
      <c r="A52" s="362" t="s">
        <v>2271</v>
      </c>
      <c r="B52" s="368" t="str">
        <f>PVRIO!B12</f>
        <v>Promjene u vrijednosti i obujmu imovine (AOP 002+018)</v>
      </c>
      <c r="C52" s="368"/>
      <c r="D52" s="368"/>
      <c r="E52" s="368"/>
      <c r="F52" s="368"/>
      <c r="G52" s="368"/>
      <c r="H52" s="368"/>
      <c r="I52" s="112">
        <f>PVRIO!C12</f>
        <v>1</v>
      </c>
      <c r="J52" s="113">
        <f>PVRIO!D12</f>
        <v>7940</v>
      </c>
      <c r="K52" s="114">
        <f>PVRIO!E12</f>
        <v>0</v>
      </c>
    </row>
    <row r="53" spans="1:11" ht="12.95" customHeight="1" x14ac:dyDescent="0.2">
      <c r="A53" s="363"/>
      <c r="B53" s="367" t="str">
        <f>PVRIO!B29</f>
        <v>Promjene u obujmu imovine (AOP 019+026)</v>
      </c>
      <c r="C53" s="367"/>
      <c r="D53" s="367"/>
      <c r="E53" s="367"/>
      <c r="F53" s="367"/>
      <c r="G53" s="367"/>
      <c r="H53" s="367"/>
      <c r="I53" s="115">
        <f>PVRIO!C29</f>
        <v>18</v>
      </c>
      <c r="J53" s="116">
        <f>PVRIO!D29</f>
        <v>7940</v>
      </c>
      <c r="K53" s="117">
        <f>PVRIO!E29</f>
        <v>0</v>
      </c>
    </row>
    <row r="54" spans="1:11" ht="12.95" customHeight="1" x14ac:dyDescent="0.2">
      <c r="A54" s="363"/>
      <c r="B54" s="367" t="str">
        <f>PVRIO!B45</f>
        <v>Promjene u vrijednosti (revalorizacija) i obujmu obveza (AOP 035+040)</v>
      </c>
      <c r="C54" s="367"/>
      <c r="D54" s="367"/>
      <c r="E54" s="367"/>
      <c r="F54" s="367"/>
      <c r="G54" s="367"/>
      <c r="H54" s="367"/>
      <c r="I54" s="115">
        <f>PVRIO!C45</f>
        <v>34</v>
      </c>
      <c r="J54" s="116">
        <f>PVRIO!D45</f>
        <v>0</v>
      </c>
      <c r="K54" s="117">
        <f>PVRIO!E45</f>
        <v>0</v>
      </c>
    </row>
    <row r="55" spans="1:11" ht="12.95" customHeight="1" x14ac:dyDescent="0.2">
      <c r="A55" s="364"/>
      <c r="B55" s="370" t="str">
        <f>PVRIO!B51</f>
        <v>Promjene u obujmu obveza (AOP 041 do 044)</v>
      </c>
      <c r="C55" s="370"/>
      <c r="D55" s="370"/>
      <c r="E55" s="370"/>
      <c r="F55" s="370"/>
      <c r="G55" s="370"/>
      <c r="H55" s="370"/>
      <c r="I55" s="118">
        <f>PVRIO!C51</f>
        <v>40</v>
      </c>
      <c r="J55" s="119">
        <f>PVRIO!D51</f>
        <v>0</v>
      </c>
      <c r="K55" s="120">
        <f>PVRIO!E51</f>
        <v>0</v>
      </c>
    </row>
    <row r="56" spans="1:11" ht="12.95" customHeight="1" x14ac:dyDescent="0.2">
      <c r="A56" s="362" t="s">
        <v>2273</v>
      </c>
      <c r="B56" s="368" t="str">
        <f>Obv!B12</f>
        <v>Stanje obveza 1. siječnja (=AOP 036* iz Izvještaja o obvezama za prethodnu godinu)</v>
      </c>
      <c r="C56" s="368"/>
      <c r="D56" s="368"/>
      <c r="E56" s="368"/>
      <c r="F56" s="368"/>
      <c r="G56" s="368"/>
      <c r="H56" s="368"/>
      <c r="I56" s="112">
        <f>Obv!C12</f>
        <v>1</v>
      </c>
      <c r="J56" s="113" t="s">
        <v>3568</v>
      </c>
      <c r="K56" s="114">
        <f>Obv!D12</f>
        <v>55252</v>
      </c>
    </row>
    <row r="57" spans="1:11" ht="12.95" customHeight="1" x14ac:dyDescent="0.2">
      <c r="A57" s="363"/>
      <c r="B57" s="366" t="str">
        <f>Obv!B47</f>
        <v>Stanje obveza na kraju izvještajnog razdoblja (AOP 001+002-019) i (AOP 037+090)</v>
      </c>
      <c r="C57" s="366"/>
      <c r="D57" s="366"/>
      <c r="E57" s="366"/>
      <c r="F57" s="366"/>
      <c r="G57" s="366"/>
      <c r="H57" s="366"/>
      <c r="I57" s="115">
        <f>Obv!C47</f>
        <v>36</v>
      </c>
      <c r="J57" s="116" t="s">
        <v>3568</v>
      </c>
      <c r="K57" s="117">
        <f>Obv!D47</f>
        <v>193651</v>
      </c>
    </row>
    <row r="58" spans="1:11" ht="12.95" customHeight="1" x14ac:dyDescent="0.2">
      <c r="A58" s="363"/>
      <c r="B58" s="366" t="str">
        <f>Obv!B48</f>
        <v>Stanje dospjelih obveza na kraju izvještajnog razdoblja (AOP 038+043+079+084)</v>
      </c>
      <c r="C58" s="366"/>
      <c r="D58" s="366"/>
      <c r="E58" s="366"/>
      <c r="F58" s="366"/>
      <c r="G58" s="366"/>
      <c r="H58" s="366"/>
      <c r="I58" s="115">
        <f>Obv!C48</f>
        <v>37</v>
      </c>
      <c r="J58" s="116" t="s">
        <v>3568</v>
      </c>
      <c r="K58" s="117">
        <f>Obv!D48</f>
        <v>193651</v>
      </c>
    </row>
    <row r="59" spans="1:11" ht="12.95" customHeight="1" x14ac:dyDescent="0.2">
      <c r="A59" s="364"/>
      <c r="B59" s="369" t="str">
        <f>Obv!B101</f>
        <v>Stanje nedospjelih obveza na kraju izvještajnog razdoblja (AOP 091 do 094)</v>
      </c>
      <c r="C59" s="369"/>
      <c r="D59" s="369"/>
      <c r="E59" s="369"/>
      <c r="F59" s="369"/>
      <c r="G59" s="369"/>
      <c r="H59" s="369"/>
      <c r="I59" s="118">
        <f>Obv!C101</f>
        <v>90</v>
      </c>
      <c r="J59" s="119" t="s">
        <v>3568</v>
      </c>
      <c r="K59" s="120">
        <f>Obv!D101</f>
        <v>0</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380" t="str">
        <f xml:space="preserve"> "Verzija Excel datoteke: " &amp; MID(Skriveni!K31,1,1) &amp; "." &amp; MID(Skriveni!K31,2,1) &amp; "." &amp; MID(Skriveni!K31,3,1) &amp; "."</f>
        <v>Verzija Excel datoteke: 5.0.6.</v>
      </c>
      <c r="K61" s="380"/>
    </row>
    <row r="62" spans="1:11" ht="53.25" customHeight="1" x14ac:dyDescent="0.2">
      <c r="A62" s="19"/>
      <c r="B62" s="19"/>
      <c r="C62" s="19"/>
      <c r="D62" s="19"/>
      <c r="E62" s="19"/>
      <c r="F62" s="19"/>
      <c r="G62" s="20"/>
      <c r="H62" s="19"/>
      <c r="I62" s="19"/>
      <c r="J62" s="19"/>
      <c r="K62" s="19"/>
    </row>
    <row r="63" spans="1:11" ht="21.75" customHeight="1" x14ac:dyDescent="0.2">
      <c r="A63" s="371" t="s">
        <v>3716</v>
      </c>
      <c r="B63" s="371"/>
      <c r="C63" s="371"/>
      <c r="D63" s="371"/>
      <c r="E63" s="16"/>
      <c r="F63" s="21"/>
      <c r="G63" s="16"/>
      <c r="H63" s="372" t="s">
        <v>3135</v>
      </c>
      <c r="I63" s="373"/>
      <c r="J63" s="373"/>
      <c r="K63" s="373"/>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B56:H56"/>
    <mergeCell ref="B45:H45"/>
    <mergeCell ref="B44:H44"/>
    <mergeCell ref="B54:H54"/>
    <mergeCell ref="B55:H55"/>
    <mergeCell ref="A52:A55"/>
    <mergeCell ref="B47:H47"/>
    <mergeCell ref="B48:H48"/>
    <mergeCell ref="B49:H49"/>
    <mergeCell ref="B53:H53"/>
    <mergeCell ref="B52:H52"/>
    <mergeCell ref="B51:H51"/>
    <mergeCell ref="C22:K22"/>
    <mergeCell ref="H25:K25"/>
    <mergeCell ref="D24:F24"/>
    <mergeCell ref="C25:D25"/>
    <mergeCell ref="C29:D29"/>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833" activePane="bottomLeft" state="frozen"/>
      <selection pane="bottomLeft" activeCell="E659" sqref="E659"/>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18" t="s">
        <v>2788</v>
      </c>
      <c r="B1" s="419"/>
      <c r="C1" s="422" t="s">
        <v>3382</v>
      </c>
      <c r="D1" s="423"/>
      <c r="E1" s="423"/>
      <c r="F1" s="423"/>
    </row>
    <row r="2" spans="1:7" s="23" customFormat="1" ht="39.950000000000003" customHeight="1" thickBot="1" x14ac:dyDescent="0.25">
      <c r="A2" s="424" t="s">
        <v>2050</v>
      </c>
      <c r="B2" s="417"/>
      <c r="C2" s="417"/>
      <c r="D2" s="425"/>
      <c r="E2" s="420" t="s">
        <v>869</v>
      </c>
      <c r="F2" s="421"/>
    </row>
    <row r="3" spans="1:7" s="283" customFormat="1" ht="30" customHeight="1" x14ac:dyDescent="0.2">
      <c r="A3" s="416" t="str">
        <f>"za razdoblje "&amp;IF(RefStr!K10="","________________",TEXT(RefStr!K10,"d.mmmm yyyy.")&amp;" do "&amp;IF(RefStr!K12="","______________",TEXT(RefStr!K12,"d. mmmm yyyy.")))</f>
        <v>za razdoblje 1.siječanj 2018. do 31. prosinac 2018.</v>
      </c>
      <c r="B3" s="417"/>
      <c r="C3" s="417"/>
      <c r="D3" s="417"/>
      <c r="E3" s="56"/>
      <c r="F3" s="56"/>
    </row>
    <row r="4" spans="1:7" s="23" customFormat="1" ht="15" customHeight="1" x14ac:dyDescent="0.2">
      <c r="A4" s="36" t="s">
        <v>2661</v>
      </c>
      <c r="B4" s="428" t="str">
        <f>"RKP: "&amp;IF(RefStr!B6&lt;&gt;"",TEXT(INT(VALUE(RefStr!B6)),"00000"),"_____"&amp;",  "&amp;"MB: "&amp;IF(RefStr!B8&lt;&gt;"",TEXT(INT(VALUE(RefStr!B8)),"00000000"),"________")&amp;"  OIB: "&amp;IF(RefStr!K14&lt;&gt;"",RefStr!K14,"___________"))</f>
        <v>RKP: 14120</v>
      </c>
      <c r="C4" s="429"/>
      <c r="D4" s="429"/>
      <c r="E4" s="430">
        <f>SUM(Skriveni!G2:G976)</f>
        <v>77335022.145999998</v>
      </c>
      <c r="F4" s="431"/>
    </row>
    <row r="5" spans="1:7" s="23" customFormat="1" ht="15" customHeight="1" x14ac:dyDescent="0.2">
      <c r="B5" s="428" t="str">
        <f>"Naziv: "&amp;IF(RefStr!B10&lt;&gt;"",RefStr!B10,"_______________________________________")</f>
        <v>Naziv: OSNOVNA ŠKOLA VINICA</v>
      </c>
      <c r="C5" s="429"/>
      <c r="D5" s="429"/>
      <c r="E5" s="432" t="s">
        <v>7</v>
      </c>
      <c r="F5" s="432"/>
    </row>
    <row r="6" spans="1:7" s="23" customFormat="1" ht="15" customHeight="1" x14ac:dyDescent="0.2">
      <c r="A6" s="24"/>
      <c r="B6" s="426" t="str">
        <f xml:space="preserve"> "Razina: " &amp; RefStr!B16 &amp; ", Razdjel: " &amp; TEXT(INT(VALUE(RefStr!B20)), "000")</f>
        <v>Razina: 31, Razdjel: 000</v>
      </c>
      <c r="C6" s="427"/>
      <c r="D6" s="427"/>
      <c r="E6" s="427"/>
      <c r="F6" s="427"/>
    </row>
    <row r="7" spans="1:7" s="23" customFormat="1" ht="15" customHeight="1" x14ac:dyDescent="0.2">
      <c r="A7" s="24"/>
      <c r="B7" s="426" t="str">
        <f>"Djelatnost: " &amp; RefStr!B18 &amp; " " &amp; RefStr!C18</f>
        <v>Djelatnost: 8520 Osnovno obrazovanje</v>
      </c>
      <c r="C7" s="427"/>
      <c r="D7" s="427"/>
      <c r="E7" s="427"/>
      <c r="F7" s="427"/>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12" t="s">
        <v>908</v>
      </c>
      <c r="B11" s="413"/>
      <c r="C11" s="348"/>
      <c r="D11" s="143"/>
      <c r="E11" s="143"/>
      <c r="F11" s="144"/>
    </row>
    <row r="12" spans="1:7" s="8" customFormat="1" x14ac:dyDescent="0.2">
      <c r="A12" s="145">
        <v>6</v>
      </c>
      <c r="B12" s="146" t="s">
        <v>909</v>
      </c>
      <c r="C12" s="345">
        <v>1</v>
      </c>
      <c r="D12" s="147">
        <f>D13+D50+D56+D85+D116+D134+D141+D147</f>
        <v>5874308</v>
      </c>
      <c r="E12" s="147">
        <f>E13+E50+E56+E85+E116+E134+E141+E147</f>
        <v>6359004</v>
      </c>
      <c r="F12" s="148">
        <f>IF(D12&lt;&gt;0,IF(E12/D12&gt;=100,"&gt;&gt;100",E12/D12*100),"-")</f>
        <v>108.25111655704809</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4869434</v>
      </c>
      <c r="E56" s="147">
        <f>E57+E60+E65+E68+E71+E74+E77+E80</f>
        <v>5216695</v>
      </c>
      <c r="F56" s="150">
        <f t="shared" si="0"/>
        <v>107.13144484554059</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0</v>
      </c>
      <c r="E65" s="147">
        <f>SUM(E66:E67)</f>
        <v>0</v>
      </c>
      <c r="F65" s="150" t="str">
        <f t="shared" si="0"/>
        <v>-</v>
      </c>
    </row>
    <row r="66" spans="1:6" s="8" customFormat="1" x14ac:dyDescent="0.2">
      <c r="A66" s="145">
        <v>6331</v>
      </c>
      <c r="B66" s="146" t="s">
        <v>3697</v>
      </c>
      <c r="C66" s="345">
        <v>55</v>
      </c>
      <c r="D66" s="149"/>
      <c r="E66" s="149"/>
      <c r="F66" s="148" t="str">
        <f t="shared" si="0"/>
        <v>-</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7058</v>
      </c>
      <c r="E68" s="147">
        <f>SUM(E69:E70)</f>
        <v>7314</v>
      </c>
      <c r="F68" s="150">
        <f t="shared" si="0"/>
        <v>103.62708982714651</v>
      </c>
    </row>
    <row r="69" spans="1:6" s="8" customFormat="1" x14ac:dyDescent="0.2">
      <c r="A69" s="145">
        <v>6341</v>
      </c>
      <c r="B69" s="146" t="s">
        <v>3699</v>
      </c>
      <c r="C69" s="345">
        <v>58</v>
      </c>
      <c r="D69" s="149">
        <v>7058</v>
      </c>
      <c r="E69" s="149">
        <v>7314</v>
      </c>
      <c r="F69" s="148">
        <f t="shared" si="0"/>
        <v>103.62708982714651</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4787882</v>
      </c>
      <c r="E74" s="147">
        <f>SUM(E75:E76)</f>
        <v>5095407</v>
      </c>
      <c r="F74" s="150">
        <f t="shared" si="0"/>
        <v>106.42298619723711</v>
      </c>
    </row>
    <row r="75" spans="1:6" s="8" customFormat="1" x14ac:dyDescent="0.2">
      <c r="A75" s="145" t="s">
        <v>1142</v>
      </c>
      <c r="B75" s="146" t="s">
        <v>3980</v>
      </c>
      <c r="C75" s="345">
        <v>64</v>
      </c>
      <c r="D75" s="149">
        <v>4787882</v>
      </c>
      <c r="E75" s="149">
        <v>5095407</v>
      </c>
      <c r="F75" s="148">
        <f t="shared" si="0"/>
        <v>106.42298619723711</v>
      </c>
    </row>
    <row r="76" spans="1:6" s="8" customFormat="1" x14ac:dyDescent="0.2">
      <c r="A76" s="145" t="s">
        <v>3981</v>
      </c>
      <c r="B76" s="146" t="s">
        <v>3982</v>
      </c>
      <c r="C76" s="345">
        <v>65</v>
      </c>
      <c r="D76" s="149"/>
      <c r="E76" s="149"/>
      <c r="F76" s="148" t="str">
        <f t="shared" si="0"/>
        <v>-</v>
      </c>
    </row>
    <row r="77" spans="1:6" s="8" customFormat="1" x14ac:dyDescent="0.2">
      <c r="A77" s="145" t="s">
        <v>3983</v>
      </c>
      <c r="B77" s="146" t="s">
        <v>919</v>
      </c>
      <c r="C77" s="345">
        <v>66</v>
      </c>
      <c r="D77" s="147">
        <f>SUM(D78:D79)</f>
        <v>74494</v>
      </c>
      <c r="E77" s="147">
        <f>SUM(E78:E79)</f>
        <v>37094</v>
      </c>
      <c r="F77" s="150">
        <f t="shared" si="0"/>
        <v>49.794614331355547</v>
      </c>
    </row>
    <row r="78" spans="1:6" s="8" customFormat="1" x14ac:dyDescent="0.2">
      <c r="A78" s="145" t="s">
        <v>3984</v>
      </c>
      <c r="B78" s="146" t="s">
        <v>920</v>
      </c>
      <c r="C78" s="345">
        <v>67</v>
      </c>
      <c r="D78" s="149">
        <v>74494</v>
      </c>
      <c r="E78" s="149">
        <v>37094</v>
      </c>
      <c r="F78" s="148">
        <f t="shared" ref="F78:F141" si="1">IF(D78&lt;&gt;0,IF(E78/D78&gt;=100,"&gt;&gt;100",E78/D78*100),"-")</f>
        <v>49.794614331355547</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0</v>
      </c>
      <c r="E80" s="147">
        <f>SUM(E81:E84)</f>
        <v>76880</v>
      </c>
      <c r="F80" s="150" t="str">
        <f t="shared" si="1"/>
        <v>-</v>
      </c>
    </row>
    <row r="81" spans="1:6" s="8" customFormat="1" x14ac:dyDescent="0.2">
      <c r="A81" s="152">
        <v>6391</v>
      </c>
      <c r="B81" s="153" t="s">
        <v>924</v>
      </c>
      <c r="C81" s="345">
        <v>70</v>
      </c>
      <c r="D81" s="149"/>
      <c r="E81" s="149">
        <v>76880</v>
      </c>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c r="E83" s="149"/>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1487</v>
      </c>
      <c r="E85" s="147">
        <f>E86+E94+E101+E109</f>
        <v>996</v>
      </c>
      <c r="F85" s="150">
        <f t="shared" si="1"/>
        <v>66.980497646267651</v>
      </c>
    </row>
    <row r="86" spans="1:6" s="8" customFormat="1" x14ac:dyDescent="0.2">
      <c r="A86" s="145">
        <v>641</v>
      </c>
      <c r="B86" s="146" t="s">
        <v>929</v>
      </c>
      <c r="C86" s="345">
        <v>75</v>
      </c>
      <c r="D86" s="147">
        <f>SUM(D87:D93)</f>
        <v>1487</v>
      </c>
      <c r="E86" s="147">
        <f>SUM(E87:E93)</f>
        <v>996</v>
      </c>
      <c r="F86" s="150">
        <f t="shared" si="1"/>
        <v>66.980497646267651</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v>1487</v>
      </c>
      <c r="E88" s="149">
        <v>996</v>
      </c>
      <c r="F88" s="148">
        <f t="shared" si="1"/>
        <v>66.980497646267651</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406745</v>
      </c>
      <c r="E116" s="147">
        <f>E117+E122+E130</f>
        <v>381952</v>
      </c>
      <c r="F116" s="150">
        <f t="shared" si="1"/>
        <v>93.904534782234578</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406745</v>
      </c>
      <c r="E122" s="147">
        <f>SUM(E123:E129)</f>
        <v>381952</v>
      </c>
      <c r="F122" s="150">
        <f t="shared" si="1"/>
        <v>93.904534782234578</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v>406745</v>
      </c>
      <c r="E127" s="149">
        <v>381952</v>
      </c>
      <c r="F127" s="148">
        <f t="shared" si="1"/>
        <v>93.904534782234578</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10400</v>
      </c>
      <c r="E134" s="147">
        <f>E135+E138</f>
        <v>19460</v>
      </c>
      <c r="F134" s="150">
        <f t="shared" si="1"/>
        <v>187.11538461538461</v>
      </c>
    </row>
    <row r="135" spans="1:6" s="8" customFormat="1" x14ac:dyDescent="0.2">
      <c r="A135" s="145">
        <v>661</v>
      </c>
      <c r="B135" s="146" t="s">
        <v>425</v>
      </c>
      <c r="C135" s="345">
        <v>124</v>
      </c>
      <c r="D135" s="147">
        <f>SUM(D136:D137)</f>
        <v>10400</v>
      </c>
      <c r="E135" s="147">
        <f>SUM(E136:E137)</f>
        <v>13520</v>
      </c>
      <c r="F135" s="150">
        <f t="shared" si="1"/>
        <v>130</v>
      </c>
    </row>
    <row r="136" spans="1:6" s="8" customFormat="1" x14ac:dyDescent="0.2">
      <c r="A136" s="145">
        <v>6614</v>
      </c>
      <c r="B136" s="146" t="s">
        <v>3893</v>
      </c>
      <c r="C136" s="345">
        <v>125</v>
      </c>
      <c r="D136" s="149"/>
      <c r="E136" s="149"/>
      <c r="F136" s="148" t="str">
        <f t="shared" si="1"/>
        <v>-</v>
      </c>
    </row>
    <row r="137" spans="1:6" s="8" customFormat="1" x14ac:dyDescent="0.2">
      <c r="A137" s="145">
        <v>6615</v>
      </c>
      <c r="B137" s="146" t="s">
        <v>3894</v>
      </c>
      <c r="C137" s="345">
        <v>126</v>
      </c>
      <c r="D137" s="149">
        <v>10400</v>
      </c>
      <c r="E137" s="149">
        <v>13520</v>
      </c>
      <c r="F137" s="148">
        <f t="shared" si="1"/>
        <v>130</v>
      </c>
    </row>
    <row r="138" spans="1:6" s="8" customFormat="1" x14ac:dyDescent="0.2">
      <c r="A138" s="145">
        <v>663</v>
      </c>
      <c r="B138" s="151" t="s">
        <v>426</v>
      </c>
      <c r="C138" s="345">
        <v>127</v>
      </c>
      <c r="D138" s="147">
        <f>SUM(D139:D140)</f>
        <v>0</v>
      </c>
      <c r="E138" s="147">
        <f>SUM(E139:E140)</f>
        <v>5940</v>
      </c>
      <c r="F138" s="150" t="str">
        <f t="shared" si="1"/>
        <v>-</v>
      </c>
    </row>
    <row r="139" spans="1:6" s="8" customFormat="1" x14ac:dyDescent="0.2">
      <c r="A139" s="145">
        <v>6631</v>
      </c>
      <c r="B139" s="146" t="s">
        <v>1502</v>
      </c>
      <c r="C139" s="345">
        <v>128</v>
      </c>
      <c r="D139" s="149"/>
      <c r="E139" s="149">
        <v>5940</v>
      </c>
      <c r="F139" s="148" t="str">
        <f t="shared" si="1"/>
        <v>-</v>
      </c>
    </row>
    <row r="140" spans="1:6" s="8" customFormat="1" x14ac:dyDescent="0.2">
      <c r="A140" s="145">
        <v>6632</v>
      </c>
      <c r="B140" s="151" t="s">
        <v>1503</v>
      </c>
      <c r="C140" s="345">
        <v>129</v>
      </c>
      <c r="D140" s="149"/>
      <c r="E140" s="149"/>
      <c r="F140" s="148" t="str">
        <f t="shared" si="1"/>
        <v>-</v>
      </c>
    </row>
    <row r="141" spans="1:6" s="8" customFormat="1" x14ac:dyDescent="0.2">
      <c r="A141" s="145">
        <v>67</v>
      </c>
      <c r="B141" s="151" t="s">
        <v>427</v>
      </c>
      <c r="C141" s="345">
        <v>130</v>
      </c>
      <c r="D141" s="147">
        <f>D142+D146</f>
        <v>586242</v>
      </c>
      <c r="E141" s="147">
        <f>E142+E146</f>
        <v>739901</v>
      </c>
      <c r="F141" s="150">
        <f t="shared" si="1"/>
        <v>126.21084807980323</v>
      </c>
    </row>
    <row r="142" spans="1:6" s="8" customFormat="1" ht="24" x14ac:dyDescent="0.2">
      <c r="A142" s="145">
        <v>671</v>
      </c>
      <c r="B142" s="154" t="s">
        <v>1672</v>
      </c>
      <c r="C142" s="345">
        <v>131</v>
      </c>
      <c r="D142" s="147">
        <f>SUM(D143:D145)</f>
        <v>586242</v>
      </c>
      <c r="E142" s="147">
        <f>SUM(E143:E145)</f>
        <v>739901</v>
      </c>
      <c r="F142" s="150">
        <f t="shared" ref="F142:F205" si="2">IF(D142&lt;&gt;0,IF(E142/D142&gt;=100,"&gt;&gt;100",E142/D142*100),"-")</f>
        <v>126.21084807980323</v>
      </c>
    </row>
    <row r="143" spans="1:6" s="8" customFormat="1" x14ac:dyDescent="0.2">
      <c r="A143" s="145">
        <v>6711</v>
      </c>
      <c r="B143" s="146" t="s">
        <v>3582</v>
      </c>
      <c r="C143" s="345">
        <v>132</v>
      </c>
      <c r="D143" s="149">
        <v>586242</v>
      </c>
      <c r="E143" s="149">
        <v>739901</v>
      </c>
      <c r="F143" s="148">
        <f t="shared" si="2"/>
        <v>126.21084807980323</v>
      </c>
    </row>
    <row r="144" spans="1:6" s="8" customFormat="1" x14ac:dyDescent="0.2">
      <c r="A144" s="145">
        <v>6712</v>
      </c>
      <c r="B144" s="151" t="s">
        <v>2276</v>
      </c>
      <c r="C144" s="345">
        <v>133</v>
      </c>
      <c r="D144" s="149"/>
      <c r="E144" s="149"/>
      <c r="F144" s="148" t="str">
        <f t="shared" si="2"/>
        <v>-</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0</v>
      </c>
      <c r="E147" s="147">
        <f>E148+E158</f>
        <v>0</v>
      </c>
      <c r="F147" s="150" t="str">
        <f t="shared" si="2"/>
        <v>-</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c r="E158" s="149"/>
      <c r="F158" s="148" t="str">
        <f t="shared" si="2"/>
        <v>-</v>
      </c>
    </row>
    <row r="159" spans="1:6" s="8" customFormat="1" x14ac:dyDescent="0.2">
      <c r="A159" s="145">
        <v>3</v>
      </c>
      <c r="B159" s="146" t="s">
        <v>430</v>
      </c>
      <c r="C159" s="345">
        <v>148</v>
      </c>
      <c r="D159" s="147">
        <f>D160+D171+D204+D223+D232+D257+D268</f>
        <v>5814745</v>
      </c>
      <c r="E159" s="147">
        <f>E160+E171+E204+E223+E232+E257+E268</f>
        <v>6010442</v>
      </c>
      <c r="F159" s="150">
        <f t="shared" si="2"/>
        <v>103.36553021671631</v>
      </c>
    </row>
    <row r="160" spans="1:6" s="8" customFormat="1" x14ac:dyDescent="0.2">
      <c r="A160" s="145">
        <v>31</v>
      </c>
      <c r="B160" s="146" t="s">
        <v>431</v>
      </c>
      <c r="C160" s="345">
        <v>149</v>
      </c>
      <c r="D160" s="147">
        <f>D161+D166+D167</f>
        <v>4570103</v>
      </c>
      <c r="E160" s="147">
        <f>E161+E166+E167</f>
        <v>4800317</v>
      </c>
      <c r="F160" s="150">
        <f t="shared" si="2"/>
        <v>105.03739193624301</v>
      </c>
    </row>
    <row r="161" spans="1:6" s="8" customFormat="1" x14ac:dyDescent="0.2">
      <c r="A161" s="145">
        <v>311</v>
      </c>
      <c r="B161" s="146" t="s">
        <v>432</v>
      </c>
      <c r="C161" s="345">
        <v>150</v>
      </c>
      <c r="D161" s="147">
        <f>SUM(D162:D165)</f>
        <v>3729578</v>
      </c>
      <c r="E161" s="147">
        <f>SUM(E162:E165)</f>
        <v>3876871</v>
      </c>
      <c r="F161" s="150">
        <f t="shared" si="2"/>
        <v>103.94932080787693</v>
      </c>
    </row>
    <row r="162" spans="1:6" s="8" customFormat="1" x14ac:dyDescent="0.2">
      <c r="A162" s="145">
        <v>3111</v>
      </c>
      <c r="B162" s="146" t="s">
        <v>385</v>
      </c>
      <c r="C162" s="345">
        <v>151</v>
      </c>
      <c r="D162" s="149">
        <v>3681906</v>
      </c>
      <c r="E162" s="149">
        <v>3815137</v>
      </c>
      <c r="F162" s="148">
        <f t="shared" si="2"/>
        <v>103.61853344436278</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v>18497</v>
      </c>
      <c r="E164" s="149">
        <v>25341</v>
      </c>
      <c r="F164" s="148">
        <f t="shared" si="2"/>
        <v>137.00059469103098</v>
      </c>
    </row>
    <row r="165" spans="1:6" s="8" customFormat="1" x14ac:dyDescent="0.2">
      <c r="A165" s="145">
        <v>3114</v>
      </c>
      <c r="B165" s="146" t="s">
        <v>388</v>
      </c>
      <c r="C165" s="345">
        <v>154</v>
      </c>
      <c r="D165" s="149">
        <v>29175</v>
      </c>
      <c r="E165" s="149">
        <v>36393</v>
      </c>
      <c r="F165" s="148">
        <f t="shared" si="2"/>
        <v>124.74035989717223</v>
      </c>
    </row>
    <row r="166" spans="1:6" s="8" customFormat="1" x14ac:dyDescent="0.2">
      <c r="A166" s="145">
        <v>312</v>
      </c>
      <c r="B166" s="146" t="s">
        <v>1597</v>
      </c>
      <c r="C166" s="345">
        <v>155</v>
      </c>
      <c r="D166" s="149">
        <v>180233</v>
      </c>
      <c r="E166" s="149">
        <v>232192</v>
      </c>
      <c r="F166" s="148">
        <f t="shared" si="2"/>
        <v>128.82879383908607</v>
      </c>
    </row>
    <row r="167" spans="1:6" s="8" customFormat="1" x14ac:dyDescent="0.2">
      <c r="A167" s="145">
        <v>313</v>
      </c>
      <c r="B167" s="146" t="s">
        <v>2853</v>
      </c>
      <c r="C167" s="345">
        <v>156</v>
      </c>
      <c r="D167" s="147">
        <f>SUM(D168:D170)</f>
        <v>660292</v>
      </c>
      <c r="E167" s="147">
        <f>SUM(E168:E170)</f>
        <v>691254</v>
      </c>
      <c r="F167" s="150">
        <f t="shared" si="2"/>
        <v>104.68913753309141</v>
      </c>
    </row>
    <row r="168" spans="1:6" s="8" customFormat="1" x14ac:dyDescent="0.2">
      <c r="A168" s="145">
        <v>3131</v>
      </c>
      <c r="B168" s="146" t="s">
        <v>2235</v>
      </c>
      <c r="C168" s="345">
        <v>157</v>
      </c>
      <c r="D168" s="149"/>
      <c r="E168" s="149"/>
      <c r="F168" s="148" t="str">
        <f t="shared" si="2"/>
        <v>-</v>
      </c>
    </row>
    <row r="169" spans="1:6" s="8" customFormat="1" x14ac:dyDescent="0.2">
      <c r="A169" s="145">
        <v>3132</v>
      </c>
      <c r="B169" s="146" t="s">
        <v>2997</v>
      </c>
      <c r="C169" s="345">
        <v>158</v>
      </c>
      <c r="D169" s="149">
        <v>578245</v>
      </c>
      <c r="E169" s="149">
        <v>602562</v>
      </c>
      <c r="F169" s="148">
        <f t="shared" si="2"/>
        <v>104.2053108976299</v>
      </c>
    </row>
    <row r="170" spans="1:6" s="8" customFormat="1" x14ac:dyDescent="0.2">
      <c r="A170" s="145">
        <v>3133</v>
      </c>
      <c r="B170" s="146" t="s">
        <v>264</v>
      </c>
      <c r="C170" s="345">
        <v>159</v>
      </c>
      <c r="D170" s="149">
        <v>82047</v>
      </c>
      <c r="E170" s="149">
        <v>88692</v>
      </c>
      <c r="F170" s="148">
        <f t="shared" si="2"/>
        <v>108.09901641741928</v>
      </c>
    </row>
    <row r="171" spans="1:6" s="8" customFormat="1" x14ac:dyDescent="0.2">
      <c r="A171" s="145">
        <v>32</v>
      </c>
      <c r="B171" s="146" t="s">
        <v>433</v>
      </c>
      <c r="C171" s="345">
        <v>160</v>
      </c>
      <c r="D171" s="147">
        <f>D172+D177+D185+D195+D196</f>
        <v>1235134</v>
      </c>
      <c r="E171" s="147">
        <f>E172+E177+E185+E195+E196</f>
        <v>1201552</v>
      </c>
      <c r="F171" s="150">
        <f t="shared" si="2"/>
        <v>97.28110472224067</v>
      </c>
    </row>
    <row r="172" spans="1:6" s="8" customFormat="1" x14ac:dyDescent="0.2">
      <c r="A172" s="145">
        <v>321</v>
      </c>
      <c r="B172" s="146" t="s">
        <v>3359</v>
      </c>
      <c r="C172" s="345">
        <v>161</v>
      </c>
      <c r="D172" s="147">
        <f>SUM(D173:D176)</f>
        <v>239836</v>
      </c>
      <c r="E172" s="147">
        <f>SUM(E173:E176)</f>
        <v>260848</v>
      </c>
      <c r="F172" s="150">
        <f t="shared" si="2"/>
        <v>108.76098667422738</v>
      </c>
    </row>
    <row r="173" spans="1:6" s="8" customFormat="1" x14ac:dyDescent="0.2">
      <c r="A173" s="145">
        <v>3211</v>
      </c>
      <c r="B173" s="146" t="s">
        <v>3243</v>
      </c>
      <c r="C173" s="345">
        <v>162</v>
      </c>
      <c r="D173" s="149">
        <v>46163</v>
      </c>
      <c r="E173" s="149">
        <v>48817</v>
      </c>
      <c r="F173" s="148">
        <f t="shared" si="2"/>
        <v>105.74919307670645</v>
      </c>
    </row>
    <row r="174" spans="1:6" s="8" customFormat="1" x14ac:dyDescent="0.2">
      <c r="A174" s="145">
        <v>3212</v>
      </c>
      <c r="B174" s="146" t="s">
        <v>108</v>
      </c>
      <c r="C174" s="345">
        <v>163</v>
      </c>
      <c r="D174" s="149">
        <v>190082</v>
      </c>
      <c r="E174" s="149">
        <v>206951</v>
      </c>
      <c r="F174" s="148">
        <f t="shared" si="2"/>
        <v>108.87459096600413</v>
      </c>
    </row>
    <row r="175" spans="1:6" s="8" customFormat="1" x14ac:dyDescent="0.2">
      <c r="A175" s="145">
        <v>3213</v>
      </c>
      <c r="B175" s="146" t="s">
        <v>2999</v>
      </c>
      <c r="C175" s="345">
        <v>164</v>
      </c>
      <c r="D175" s="149">
        <v>3591</v>
      </c>
      <c r="E175" s="149">
        <v>5080</v>
      </c>
      <c r="F175" s="148">
        <f t="shared" si="2"/>
        <v>141.46477304372041</v>
      </c>
    </row>
    <row r="176" spans="1:6" s="8" customFormat="1" x14ac:dyDescent="0.2">
      <c r="A176" s="145">
        <v>3214</v>
      </c>
      <c r="B176" s="146" t="s">
        <v>2998</v>
      </c>
      <c r="C176" s="345">
        <v>165</v>
      </c>
      <c r="D176" s="149"/>
      <c r="E176" s="149"/>
      <c r="F176" s="148" t="str">
        <f t="shared" si="2"/>
        <v>-</v>
      </c>
    </row>
    <row r="177" spans="1:6" s="8" customFormat="1" x14ac:dyDescent="0.2">
      <c r="A177" s="145">
        <v>322</v>
      </c>
      <c r="B177" s="146" t="s">
        <v>3360</v>
      </c>
      <c r="C177" s="345">
        <v>166</v>
      </c>
      <c r="D177" s="147">
        <f>SUM(D178:D184)</f>
        <v>731090</v>
      </c>
      <c r="E177" s="147">
        <f>SUM(E178:E184)</f>
        <v>700329</v>
      </c>
      <c r="F177" s="150">
        <f t="shared" si="2"/>
        <v>95.792446894363209</v>
      </c>
    </row>
    <row r="178" spans="1:6" s="8" customFormat="1" x14ac:dyDescent="0.2">
      <c r="A178" s="145">
        <v>3221</v>
      </c>
      <c r="B178" s="146" t="s">
        <v>3000</v>
      </c>
      <c r="C178" s="345">
        <v>167</v>
      </c>
      <c r="D178" s="149">
        <v>228851</v>
      </c>
      <c r="E178" s="149">
        <v>201372</v>
      </c>
      <c r="F178" s="148">
        <f t="shared" si="2"/>
        <v>87.99262402174341</v>
      </c>
    </row>
    <row r="179" spans="1:6" s="8" customFormat="1" x14ac:dyDescent="0.2">
      <c r="A179" s="145">
        <v>3222</v>
      </c>
      <c r="B179" s="146" t="s">
        <v>3001</v>
      </c>
      <c r="C179" s="345">
        <v>168</v>
      </c>
      <c r="D179" s="149">
        <v>265715</v>
      </c>
      <c r="E179" s="149">
        <v>277719</v>
      </c>
      <c r="F179" s="148">
        <f t="shared" si="2"/>
        <v>104.51762226445629</v>
      </c>
    </row>
    <row r="180" spans="1:6" s="8" customFormat="1" x14ac:dyDescent="0.2">
      <c r="A180" s="145">
        <v>3223</v>
      </c>
      <c r="B180" s="146" t="s">
        <v>3002</v>
      </c>
      <c r="C180" s="345">
        <v>169</v>
      </c>
      <c r="D180" s="149">
        <v>158158</v>
      </c>
      <c r="E180" s="149">
        <v>181092</v>
      </c>
      <c r="F180" s="148">
        <f t="shared" si="2"/>
        <v>114.50068918423348</v>
      </c>
    </row>
    <row r="181" spans="1:6" s="8" customFormat="1" x14ac:dyDescent="0.2">
      <c r="A181" s="145">
        <v>3224</v>
      </c>
      <c r="B181" s="146" t="s">
        <v>2236</v>
      </c>
      <c r="C181" s="345">
        <v>170</v>
      </c>
      <c r="D181" s="149">
        <v>43484</v>
      </c>
      <c r="E181" s="149">
        <v>29147</v>
      </c>
      <c r="F181" s="148">
        <f t="shared" si="2"/>
        <v>67.029252138717681</v>
      </c>
    </row>
    <row r="182" spans="1:6" s="8" customFormat="1" x14ac:dyDescent="0.2">
      <c r="A182" s="145">
        <v>3225</v>
      </c>
      <c r="B182" s="146" t="s">
        <v>504</v>
      </c>
      <c r="C182" s="345">
        <v>171</v>
      </c>
      <c r="D182" s="149">
        <v>32681</v>
      </c>
      <c r="E182" s="149">
        <v>8549</v>
      </c>
      <c r="F182" s="148">
        <f t="shared" si="2"/>
        <v>26.158930265291758</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v>2201</v>
      </c>
      <c r="E184" s="149">
        <v>2450</v>
      </c>
      <c r="F184" s="148">
        <f t="shared" si="2"/>
        <v>111.3130395274875</v>
      </c>
    </row>
    <row r="185" spans="1:6" s="8" customFormat="1" x14ac:dyDescent="0.2">
      <c r="A185" s="145">
        <v>323</v>
      </c>
      <c r="B185" s="146" t="s">
        <v>2312</v>
      </c>
      <c r="C185" s="345">
        <v>174</v>
      </c>
      <c r="D185" s="147">
        <f>SUM(D186:D194)</f>
        <v>220477</v>
      </c>
      <c r="E185" s="147">
        <f>SUM(E186:E194)</f>
        <v>213812</v>
      </c>
      <c r="F185" s="150">
        <f t="shared" si="2"/>
        <v>96.977008939708</v>
      </c>
    </row>
    <row r="186" spans="1:6" s="8" customFormat="1" x14ac:dyDescent="0.2">
      <c r="A186" s="145">
        <v>3231</v>
      </c>
      <c r="B186" s="146" t="s">
        <v>855</v>
      </c>
      <c r="C186" s="345">
        <v>175</v>
      </c>
      <c r="D186" s="149">
        <v>77340</v>
      </c>
      <c r="E186" s="149">
        <v>84772</v>
      </c>
      <c r="F186" s="148">
        <f t="shared" si="2"/>
        <v>109.60951642099819</v>
      </c>
    </row>
    <row r="187" spans="1:6" s="8" customFormat="1" x14ac:dyDescent="0.2">
      <c r="A187" s="145">
        <v>3232</v>
      </c>
      <c r="B187" s="146" t="s">
        <v>3870</v>
      </c>
      <c r="C187" s="345">
        <v>176</v>
      </c>
      <c r="D187" s="149">
        <v>16418</v>
      </c>
      <c r="E187" s="149">
        <v>12186</v>
      </c>
      <c r="F187" s="148">
        <f t="shared" si="2"/>
        <v>74.223413326836393</v>
      </c>
    </row>
    <row r="188" spans="1:6" s="8" customFormat="1" x14ac:dyDescent="0.2">
      <c r="A188" s="145">
        <v>3233</v>
      </c>
      <c r="B188" s="146" t="s">
        <v>3871</v>
      </c>
      <c r="C188" s="345">
        <v>177</v>
      </c>
      <c r="D188" s="149">
        <v>5849</v>
      </c>
      <c r="E188" s="149">
        <v>5511</v>
      </c>
      <c r="F188" s="148">
        <f t="shared" si="2"/>
        <v>94.221234399042572</v>
      </c>
    </row>
    <row r="189" spans="1:6" s="8" customFormat="1" x14ac:dyDescent="0.2">
      <c r="A189" s="145">
        <v>3234</v>
      </c>
      <c r="B189" s="146" t="s">
        <v>3872</v>
      </c>
      <c r="C189" s="345">
        <v>178</v>
      </c>
      <c r="D189" s="149">
        <v>39418</v>
      </c>
      <c r="E189" s="149">
        <v>39333</v>
      </c>
      <c r="F189" s="148">
        <f t="shared" si="2"/>
        <v>99.784362473996651</v>
      </c>
    </row>
    <row r="190" spans="1:6" s="8" customFormat="1" x14ac:dyDescent="0.2">
      <c r="A190" s="145">
        <v>3235</v>
      </c>
      <c r="B190" s="146" t="s">
        <v>3873</v>
      </c>
      <c r="C190" s="345">
        <v>179</v>
      </c>
      <c r="D190" s="149"/>
      <c r="E190" s="149"/>
      <c r="F190" s="148" t="str">
        <f t="shared" si="2"/>
        <v>-</v>
      </c>
    </row>
    <row r="191" spans="1:6" s="8" customFormat="1" x14ac:dyDescent="0.2">
      <c r="A191" s="145">
        <v>3236</v>
      </c>
      <c r="B191" s="146" t="s">
        <v>3874</v>
      </c>
      <c r="C191" s="345">
        <v>180</v>
      </c>
      <c r="D191" s="149">
        <v>46011</v>
      </c>
      <c r="E191" s="149">
        <v>12057</v>
      </c>
      <c r="F191" s="148">
        <f t="shared" si="2"/>
        <v>26.204603247049619</v>
      </c>
    </row>
    <row r="192" spans="1:6" s="8" customFormat="1" x14ac:dyDescent="0.2">
      <c r="A192" s="145">
        <v>3237</v>
      </c>
      <c r="B192" s="146" t="s">
        <v>3875</v>
      </c>
      <c r="C192" s="345">
        <v>181</v>
      </c>
      <c r="D192" s="149">
        <v>13896</v>
      </c>
      <c r="E192" s="149">
        <v>37182</v>
      </c>
      <c r="F192" s="148">
        <f t="shared" si="2"/>
        <v>267.57340241796197</v>
      </c>
    </row>
    <row r="193" spans="1:6" s="8" customFormat="1" x14ac:dyDescent="0.2">
      <c r="A193" s="145">
        <v>3238</v>
      </c>
      <c r="B193" s="146" t="s">
        <v>702</v>
      </c>
      <c r="C193" s="345">
        <v>182</v>
      </c>
      <c r="D193" s="149">
        <v>20165</v>
      </c>
      <c r="E193" s="149">
        <v>22747</v>
      </c>
      <c r="F193" s="148">
        <f t="shared" si="2"/>
        <v>112.80436399702454</v>
      </c>
    </row>
    <row r="194" spans="1:6" s="8" customFormat="1" x14ac:dyDescent="0.2">
      <c r="A194" s="145">
        <v>3239</v>
      </c>
      <c r="B194" s="146" t="s">
        <v>703</v>
      </c>
      <c r="C194" s="345">
        <v>183</v>
      </c>
      <c r="D194" s="149">
        <v>1380</v>
      </c>
      <c r="E194" s="149">
        <v>24</v>
      </c>
      <c r="F194" s="148">
        <f t="shared" si="2"/>
        <v>1.7391304347826086</v>
      </c>
    </row>
    <row r="195" spans="1:6" s="8" customFormat="1" x14ac:dyDescent="0.2">
      <c r="A195" s="145">
        <v>324</v>
      </c>
      <c r="B195" s="146" t="s">
        <v>3584</v>
      </c>
      <c r="C195" s="345">
        <v>184</v>
      </c>
      <c r="D195" s="149">
        <v>19305</v>
      </c>
      <c r="E195" s="149">
        <v>4776</v>
      </c>
      <c r="F195" s="148">
        <f t="shared" si="2"/>
        <v>24.739704739704742</v>
      </c>
    </row>
    <row r="196" spans="1:6" s="8" customFormat="1" x14ac:dyDescent="0.2">
      <c r="A196" s="145">
        <v>329</v>
      </c>
      <c r="B196" s="146" t="s">
        <v>434</v>
      </c>
      <c r="C196" s="345">
        <v>185</v>
      </c>
      <c r="D196" s="147">
        <f>SUM(D197:D203)</f>
        <v>24426</v>
      </c>
      <c r="E196" s="147">
        <f>SUM(E197:E203)</f>
        <v>21787</v>
      </c>
      <c r="F196" s="150">
        <f t="shared" si="2"/>
        <v>89.195938753786947</v>
      </c>
    </row>
    <row r="197" spans="1:6" s="8" customFormat="1" x14ac:dyDescent="0.2">
      <c r="A197" s="145">
        <v>3291</v>
      </c>
      <c r="B197" s="151" t="s">
        <v>1965</v>
      </c>
      <c r="C197" s="345">
        <v>186</v>
      </c>
      <c r="D197" s="149"/>
      <c r="E197" s="149"/>
      <c r="F197" s="148" t="str">
        <f t="shared" si="2"/>
        <v>-</v>
      </c>
    </row>
    <row r="198" spans="1:6" s="8" customFormat="1" x14ac:dyDescent="0.2">
      <c r="A198" s="145">
        <v>3292</v>
      </c>
      <c r="B198" s="146" t="s">
        <v>1966</v>
      </c>
      <c r="C198" s="345">
        <v>187</v>
      </c>
      <c r="D198" s="149">
        <v>12227</v>
      </c>
      <c r="E198" s="149">
        <v>10295</v>
      </c>
      <c r="F198" s="148">
        <f t="shared" si="2"/>
        <v>84.19890406477468</v>
      </c>
    </row>
    <row r="199" spans="1:6" s="8" customFormat="1" x14ac:dyDescent="0.2">
      <c r="A199" s="145">
        <v>3293</v>
      </c>
      <c r="B199" s="146" t="s">
        <v>1967</v>
      </c>
      <c r="C199" s="345">
        <v>188</v>
      </c>
      <c r="D199" s="149">
        <v>570</v>
      </c>
      <c r="E199" s="149"/>
      <c r="F199" s="148">
        <f t="shared" si="2"/>
        <v>0</v>
      </c>
    </row>
    <row r="200" spans="1:6" s="8" customFormat="1" x14ac:dyDescent="0.2">
      <c r="A200" s="145">
        <v>3294</v>
      </c>
      <c r="B200" s="146" t="s">
        <v>2313</v>
      </c>
      <c r="C200" s="345">
        <v>189</v>
      </c>
      <c r="D200" s="149">
        <v>1100</v>
      </c>
      <c r="E200" s="149">
        <v>1400</v>
      </c>
      <c r="F200" s="148">
        <f t="shared" si="2"/>
        <v>127.27272727272727</v>
      </c>
    </row>
    <row r="201" spans="1:6" s="8" customFormat="1" x14ac:dyDescent="0.2">
      <c r="A201" s="145">
        <v>3295</v>
      </c>
      <c r="B201" s="146" t="s">
        <v>3585</v>
      </c>
      <c r="C201" s="345">
        <v>190</v>
      </c>
      <c r="D201" s="149"/>
      <c r="E201" s="149">
        <v>250</v>
      </c>
      <c r="F201" s="148" t="str">
        <f t="shared" si="2"/>
        <v>-</v>
      </c>
    </row>
    <row r="202" spans="1:6" s="8" customFormat="1" x14ac:dyDescent="0.2">
      <c r="A202" s="145" t="s">
        <v>1074</v>
      </c>
      <c r="B202" s="146" t="s">
        <v>1075</v>
      </c>
      <c r="C202" s="345">
        <v>191</v>
      </c>
      <c r="D202" s="149"/>
      <c r="E202" s="149"/>
      <c r="F202" s="148" t="str">
        <f t="shared" si="2"/>
        <v>-</v>
      </c>
    </row>
    <row r="203" spans="1:6" s="8" customFormat="1" x14ac:dyDescent="0.2">
      <c r="A203" s="145">
        <v>3299</v>
      </c>
      <c r="B203" s="146" t="s">
        <v>1968</v>
      </c>
      <c r="C203" s="345">
        <v>192</v>
      </c>
      <c r="D203" s="149">
        <v>10529</v>
      </c>
      <c r="E203" s="149">
        <v>9842</v>
      </c>
      <c r="F203" s="148">
        <f t="shared" si="2"/>
        <v>93.475163833222524</v>
      </c>
    </row>
    <row r="204" spans="1:6" s="8" customFormat="1" x14ac:dyDescent="0.2">
      <c r="A204" s="145">
        <v>34</v>
      </c>
      <c r="B204" s="151" t="s">
        <v>435</v>
      </c>
      <c r="C204" s="345">
        <v>193</v>
      </c>
      <c r="D204" s="147">
        <f>D205+D210+D218</f>
        <v>9243</v>
      </c>
      <c r="E204" s="147">
        <f>E205+E210+E218</f>
        <v>8073</v>
      </c>
      <c r="F204" s="150">
        <f t="shared" si="2"/>
        <v>87.341772151898738</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9243</v>
      </c>
      <c r="E218" s="147">
        <f>SUM(E219:E222)</f>
        <v>8073</v>
      </c>
      <c r="F218" s="150">
        <f t="shared" si="3"/>
        <v>87.341772151898738</v>
      </c>
    </row>
    <row r="219" spans="1:6" s="8" customFormat="1" x14ac:dyDescent="0.2">
      <c r="A219" s="145">
        <v>3431</v>
      </c>
      <c r="B219" s="151" t="s">
        <v>3587</v>
      </c>
      <c r="C219" s="345">
        <v>208</v>
      </c>
      <c r="D219" s="149">
        <v>4670</v>
      </c>
      <c r="E219" s="149">
        <v>5562</v>
      </c>
      <c r="F219" s="148">
        <f t="shared" si="3"/>
        <v>119.10064239828695</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c r="E221" s="149"/>
      <c r="F221" s="148" t="str">
        <f t="shared" si="3"/>
        <v>-</v>
      </c>
    </row>
    <row r="222" spans="1:6" s="8" customFormat="1" x14ac:dyDescent="0.2">
      <c r="A222" s="145">
        <v>3434</v>
      </c>
      <c r="B222" s="146" t="s">
        <v>1861</v>
      </c>
      <c r="C222" s="345">
        <v>211</v>
      </c>
      <c r="D222" s="149">
        <v>4573</v>
      </c>
      <c r="E222" s="149">
        <v>2511</v>
      </c>
      <c r="F222" s="148">
        <f t="shared" si="3"/>
        <v>54.909249945331297</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0</v>
      </c>
      <c r="E257" s="147">
        <f>E258+E264</f>
        <v>0</v>
      </c>
      <c r="F257" s="150" t="str">
        <f t="shared" si="3"/>
        <v>-</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0</v>
      </c>
      <c r="E264" s="147">
        <f>SUM(E265:E267)</f>
        <v>0</v>
      </c>
      <c r="F264" s="150" t="str">
        <f t="shared" si="3"/>
        <v>-</v>
      </c>
    </row>
    <row r="265" spans="1:6" s="8" customFormat="1" x14ac:dyDescent="0.2">
      <c r="A265" s="145">
        <v>3721</v>
      </c>
      <c r="B265" s="146" t="s">
        <v>1066</v>
      </c>
      <c r="C265" s="345">
        <v>254</v>
      </c>
      <c r="D265" s="149"/>
      <c r="E265" s="149"/>
      <c r="F265" s="148" t="str">
        <f t="shared" si="3"/>
        <v>-</v>
      </c>
    </row>
    <row r="266" spans="1:6" s="8" customFormat="1" x14ac:dyDescent="0.2">
      <c r="A266" s="145">
        <v>3722</v>
      </c>
      <c r="B266" s="146" t="s">
        <v>1065</v>
      </c>
      <c r="C266" s="345">
        <v>255</v>
      </c>
      <c r="D266" s="149"/>
      <c r="E266" s="149"/>
      <c r="F266" s="148" t="str">
        <f t="shared" si="3"/>
        <v>-</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265</v>
      </c>
      <c r="E268" s="147">
        <f>E269+E273+E277+E283</f>
        <v>500</v>
      </c>
      <c r="F268" s="150">
        <f t="shared" si="3"/>
        <v>188.67924528301887</v>
      </c>
    </row>
    <row r="269" spans="1:6" s="8" customFormat="1" x14ac:dyDescent="0.2">
      <c r="A269" s="145">
        <v>381</v>
      </c>
      <c r="B269" s="146" t="s">
        <v>1549</v>
      </c>
      <c r="C269" s="345">
        <v>258</v>
      </c>
      <c r="D269" s="147">
        <f>SUM(D270:D272)</f>
        <v>265</v>
      </c>
      <c r="E269" s="147">
        <f>SUM(E270:E272)</f>
        <v>500</v>
      </c>
      <c r="F269" s="150">
        <f t="shared" si="3"/>
        <v>188.67924528301887</v>
      </c>
    </row>
    <row r="270" spans="1:6" s="8" customFormat="1" x14ac:dyDescent="0.2">
      <c r="A270" s="145">
        <v>3811</v>
      </c>
      <c r="B270" s="146" t="s">
        <v>4127</v>
      </c>
      <c r="C270" s="345">
        <v>259</v>
      </c>
      <c r="D270" s="149">
        <v>265</v>
      </c>
      <c r="E270" s="149">
        <v>500</v>
      </c>
      <c r="F270" s="148">
        <f t="shared" ref="F270:F299" si="4">IF(D270&lt;&gt;0,IF(E270/D270&gt;=100,"&gt;&gt;100",E270/D270*100),"-")</f>
        <v>188.67924528301887</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5814745</v>
      </c>
      <c r="E292" s="147">
        <f>E159-E290+E291</f>
        <v>6010442</v>
      </c>
      <c r="F292" s="150">
        <f t="shared" si="4"/>
        <v>103.36553021671631</v>
      </c>
    </row>
    <row r="293" spans="1:6" s="8" customFormat="1" x14ac:dyDescent="0.2">
      <c r="A293" s="145" t="s">
        <v>1215</v>
      </c>
      <c r="B293" s="146" t="s">
        <v>3441</v>
      </c>
      <c r="C293" s="345">
        <v>282</v>
      </c>
      <c r="D293" s="147">
        <f>IF(D12&gt;=D292,D12-D292,0)</f>
        <v>59563</v>
      </c>
      <c r="E293" s="147">
        <f>IF(E12&gt;=E292,E12-E292,0)</f>
        <v>348562</v>
      </c>
      <c r="F293" s="150">
        <f t="shared" si="4"/>
        <v>585.19886506723969</v>
      </c>
    </row>
    <row r="294" spans="1:6" s="8" customFormat="1" x14ac:dyDescent="0.2">
      <c r="A294" s="145" t="s">
        <v>1215</v>
      </c>
      <c r="B294" s="146" t="s">
        <v>3442</v>
      </c>
      <c r="C294" s="345">
        <v>283</v>
      </c>
      <c r="D294" s="147">
        <f>IF(D292&gt;=D12,D292-D12,0)</f>
        <v>0</v>
      </c>
      <c r="E294" s="147">
        <f>IF(E292&gt;=E12,E292-E12,0)</f>
        <v>0</v>
      </c>
      <c r="F294" s="150" t="str">
        <f t="shared" si="4"/>
        <v>-</v>
      </c>
    </row>
    <row r="295" spans="1:6" s="8" customFormat="1" x14ac:dyDescent="0.2">
      <c r="A295" s="145">
        <v>92211</v>
      </c>
      <c r="B295" s="146" t="s">
        <v>2926</v>
      </c>
      <c r="C295" s="345">
        <v>284</v>
      </c>
      <c r="D295" s="149">
        <v>111274</v>
      </c>
      <c r="E295" s="149">
        <v>20024</v>
      </c>
      <c r="F295" s="148">
        <f t="shared" si="4"/>
        <v>17.995219008932906</v>
      </c>
    </row>
    <row r="296" spans="1:6" s="8" customFormat="1" x14ac:dyDescent="0.2">
      <c r="A296" s="145">
        <v>92221</v>
      </c>
      <c r="B296" s="146" t="s">
        <v>4282</v>
      </c>
      <c r="C296" s="345">
        <v>285</v>
      </c>
      <c r="D296" s="149"/>
      <c r="E296" s="149"/>
      <c r="F296" s="148" t="str">
        <f t="shared" si="4"/>
        <v>-</v>
      </c>
    </row>
    <row r="297" spans="1:6" s="8" customFormat="1" x14ac:dyDescent="0.2">
      <c r="A297" s="145">
        <v>96</v>
      </c>
      <c r="B297" s="146" t="s">
        <v>4284</v>
      </c>
      <c r="C297" s="345">
        <v>286</v>
      </c>
      <c r="D297" s="149">
        <v>420</v>
      </c>
      <c r="E297" s="149">
        <v>420</v>
      </c>
      <c r="F297" s="148">
        <f t="shared" si="4"/>
        <v>100</v>
      </c>
    </row>
    <row r="298" spans="1:6" s="8" customFormat="1" x14ac:dyDescent="0.2">
      <c r="A298" s="145">
        <v>9661</v>
      </c>
      <c r="B298" s="146" t="s">
        <v>2651</v>
      </c>
      <c r="C298" s="345">
        <v>287</v>
      </c>
      <c r="D298" s="149"/>
      <c r="E298" s="149"/>
      <c r="F298" s="148" t="str">
        <f t="shared" si="4"/>
        <v>-</v>
      </c>
    </row>
    <row r="299" spans="1:6" s="8" customFormat="1" x14ac:dyDescent="0.2">
      <c r="A299" s="156" t="s">
        <v>1971</v>
      </c>
      <c r="B299" s="157" t="s">
        <v>1972</v>
      </c>
      <c r="C299" s="347">
        <v>288</v>
      </c>
      <c r="D299" s="158"/>
      <c r="E299" s="158"/>
      <c r="F299" s="159" t="str">
        <f t="shared" si="4"/>
        <v>-</v>
      </c>
    </row>
    <row r="300" spans="1:6" s="8" customFormat="1" ht="15" customHeight="1" x14ac:dyDescent="0.2">
      <c r="A300" s="412" t="s">
        <v>3443</v>
      </c>
      <c r="B300" s="413"/>
      <c r="C300" s="348"/>
      <c r="D300" s="143"/>
      <c r="E300" s="143"/>
      <c r="F300" s="144"/>
    </row>
    <row r="301" spans="1:6" s="8" customFormat="1" x14ac:dyDescent="0.2">
      <c r="A301" s="145">
        <v>7</v>
      </c>
      <c r="B301" s="146" t="s">
        <v>3237</v>
      </c>
      <c r="C301" s="345">
        <v>289</v>
      </c>
      <c r="D301" s="147">
        <f>D302+D314+D347+D351</f>
        <v>8500</v>
      </c>
      <c r="E301" s="147">
        <f>E302+E314+E347+E351</f>
        <v>0</v>
      </c>
      <c r="F301" s="150">
        <f t="shared" ref="F301:F364" si="5">IF(D301&lt;&gt;0,IF(E301/D301&gt;=100,"&gt;&gt;100",E301/D301*100),"-")</f>
        <v>0</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8500</v>
      </c>
      <c r="E314" s="147">
        <f>E315+E320+E329+E334+E339+E342</f>
        <v>0</v>
      </c>
      <c r="F314" s="150">
        <f t="shared" si="5"/>
        <v>0</v>
      </c>
    </row>
    <row r="315" spans="1:6" s="8" customFormat="1" x14ac:dyDescent="0.2">
      <c r="A315" s="145">
        <v>721</v>
      </c>
      <c r="B315" s="146" t="s">
        <v>3242</v>
      </c>
      <c r="C315" s="345">
        <v>303</v>
      </c>
      <c r="D315" s="147">
        <f>SUM(D316:D319)</f>
        <v>0</v>
      </c>
      <c r="E315" s="147">
        <f>SUM(E316:E319)</f>
        <v>0</v>
      </c>
      <c r="F315" s="150" t="str">
        <f t="shared" si="5"/>
        <v>-</v>
      </c>
    </row>
    <row r="316" spans="1:6" s="8" customFormat="1" x14ac:dyDescent="0.2">
      <c r="A316" s="145">
        <v>7211</v>
      </c>
      <c r="B316" s="146" t="s">
        <v>382</v>
      </c>
      <c r="C316" s="345">
        <v>304</v>
      </c>
      <c r="D316" s="149"/>
      <c r="E316" s="149"/>
      <c r="F316" s="148" t="str">
        <f t="shared" si="5"/>
        <v>-</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8500</v>
      </c>
      <c r="E320" s="147">
        <f>SUM(E321:E328)</f>
        <v>0</v>
      </c>
      <c r="F320" s="150">
        <f t="shared" si="5"/>
        <v>0</v>
      </c>
    </row>
    <row r="321" spans="1:6" s="8" customFormat="1" x14ac:dyDescent="0.2">
      <c r="A321" s="145">
        <v>7221</v>
      </c>
      <c r="B321" s="146" t="s">
        <v>3941</v>
      </c>
      <c r="C321" s="345">
        <v>309</v>
      </c>
      <c r="D321" s="149">
        <v>8500</v>
      </c>
      <c r="E321" s="149"/>
      <c r="F321" s="148">
        <f t="shared" si="5"/>
        <v>0</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159313</v>
      </c>
      <c r="E353" s="147">
        <f>E354+E366+E399+E403+E405</f>
        <v>292697</v>
      </c>
      <c r="F353" s="150">
        <f t="shared" si="5"/>
        <v>183.72449203768682</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159313</v>
      </c>
      <c r="E366" s="147">
        <f>E367+E372+E381+E386+E391+E394</f>
        <v>240197</v>
      </c>
      <c r="F366" s="150">
        <f t="shared" si="6"/>
        <v>150.77049581641171</v>
      </c>
    </row>
    <row r="367" spans="1:6" s="8" customFormat="1" x14ac:dyDescent="0.2">
      <c r="A367" s="145">
        <v>421</v>
      </c>
      <c r="B367" s="146" t="s">
        <v>1980</v>
      </c>
      <c r="C367" s="345">
        <v>355</v>
      </c>
      <c r="D367" s="147">
        <f>SUM(D368:D371)</f>
        <v>27187</v>
      </c>
      <c r="E367" s="147">
        <f>SUM(E368:E371)</f>
        <v>101850</v>
      </c>
      <c r="F367" s="150">
        <f t="shared" si="6"/>
        <v>374.62757935778131</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v>27187</v>
      </c>
      <c r="E370" s="149">
        <v>101850</v>
      </c>
      <c r="F370" s="148">
        <f t="shared" si="6"/>
        <v>374.62757935778131</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85618</v>
      </c>
      <c r="E372" s="147">
        <f>SUM(E373:E380)</f>
        <v>83294</v>
      </c>
      <c r="F372" s="150">
        <f t="shared" si="6"/>
        <v>97.285617510336607</v>
      </c>
    </row>
    <row r="373" spans="1:6" s="8" customFormat="1" x14ac:dyDescent="0.2">
      <c r="A373" s="145">
        <v>4221</v>
      </c>
      <c r="B373" s="146" t="s">
        <v>3941</v>
      </c>
      <c r="C373" s="345">
        <v>361</v>
      </c>
      <c r="D373" s="149">
        <v>35570</v>
      </c>
      <c r="E373" s="149">
        <v>52428</v>
      </c>
      <c r="F373" s="148">
        <f t="shared" si="6"/>
        <v>147.39387123980882</v>
      </c>
    </row>
    <row r="374" spans="1:6" s="8" customFormat="1" x14ac:dyDescent="0.2">
      <c r="A374" s="145">
        <v>4222</v>
      </c>
      <c r="B374" s="146" t="s">
        <v>3965</v>
      </c>
      <c r="C374" s="345">
        <v>362</v>
      </c>
      <c r="D374" s="149"/>
      <c r="E374" s="149"/>
      <c r="F374" s="148" t="str">
        <f t="shared" si="6"/>
        <v>-</v>
      </c>
    </row>
    <row r="375" spans="1:6" s="8" customFormat="1" x14ac:dyDescent="0.2">
      <c r="A375" s="145">
        <v>4223</v>
      </c>
      <c r="B375" s="146" t="s">
        <v>3943</v>
      </c>
      <c r="C375" s="345">
        <v>363</v>
      </c>
      <c r="D375" s="149">
        <v>11553</v>
      </c>
      <c r="E375" s="149"/>
      <c r="F375" s="148">
        <f t="shared" si="6"/>
        <v>0</v>
      </c>
    </row>
    <row r="376" spans="1:6" s="8" customFormat="1" x14ac:dyDescent="0.2">
      <c r="A376" s="145">
        <v>4224</v>
      </c>
      <c r="B376" s="146" t="s">
        <v>3944</v>
      </c>
      <c r="C376" s="345">
        <v>364</v>
      </c>
      <c r="D376" s="149"/>
      <c r="E376" s="149"/>
      <c r="F376" s="148" t="str">
        <f t="shared" si="6"/>
        <v>-</v>
      </c>
    </row>
    <row r="377" spans="1:6" s="8" customFormat="1" x14ac:dyDescent="0.2">
      <c r="A377" s="145">
        <v>4225</v>
      </c>
      <c r="B377" s="146" t="s">
        <v>3945</v>
      </c>
      <c r="C377" s="345">
        <v>365</v>
      </c>
      <c r="D377" s="149"/>
      <c r="E377" s="149"/>
      <c r="F377" s="148" t="str">
        <f t="shared" si="6"/>
        <v>-</v>
      </c>
    </row>
    <row r="378" spans="1:6" s="8" customFormat="1" x14ac:dyDescent="0.2">
      <c r="A378" s="145">
        <v>4226</v>
      </c>
      <c r="B378" s="146" t="s">
        <v>3946</v>
      </c>
      <c r="C378" s="345">
        <v>366</v>
      </c>
      <c r="D378" s="149">
        <v>6333</v>
      </c>
      <c r="E378" s="149"/>
      <c r="F378" s="148">
        <f t="shared" si="6"/>
        <v>0</v>
      </c>
    </row>
    <row r="379" spans="1:6" s="8" customFormat="1" x14ac:dyDescent="0.2">
      <c r="A379" s="145">
        <v>4227</v>
      </c>
      <c r="B379" s="151" t="s">
        <v>3947</v>
      </c>
      <c r="C379" s="345">
        <v>367</v>
      </c>
      <c r="D379" s="149">
        <v>32162</v>
      </c>
      <c r="E379" s="149">
        <v>30866</v>
      </c>
      <c r="F379" s="148">
        <f t="shared" si="6"/>
        <v>95.970399850755555</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46508</v>
      </c>
      <c r="E386" s="147">
        <f>SUM(E387:E390)</f>
        <v>55053</v>
      </c>
      <c r="F386" s="150">
        <f t="shared" si="6"/>
        <v>118.37318310828245</v>
      </c>
    </row>
    <row r="387" spans="1:6" s="8" customFormat="1" x14ac:dyDescent="0.2">
      <c r="A387" s="145">
        <v>4241</v>
      </c>
      <c r="B387" s="146" t="s">
        <v>2886</v>
      </c>
      <c r="C387" s="345">
        <v>375</v>
      </c>
      <c r="D387" s="149">
        <v>46508</v>
      </c>
      <c r="E387" s="149">
        <v>55053</v>
      </c>
      <c r="F387" s="148">
        <f t="shared" si="6"/>
        <v>118.37318310828245</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0</v>
      </c>
      <c r="E405" s="147">
        <f>SUM(E406:E409)</f>
        <v>52500</v>
      </c>
      <c r="F405" s="150" t="str">
        <f t="shared" si="6"/>
        <v>-</v>
      </c>
    </row>
    <row r="406" spans="1:6" s="8" customFormat="1" x14ac:dyDescent="0.2">
      <c r="A406" s="145">
        <v>451</v>
      </c>
      <c r="B406" s="146" t="s">
        <v>2199</v>
      </c>
      <c r="C406" s="345">
        <v>394</v>
      </c>
      <c r="D406" s="149"/>
      <c r="E406" s="149">
        <v>52500</v>
      </c>
      <c r="F406" s="148" t="str">
        <f t="shared" si="6"/>
        <v>-</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150813</v>
      </c>
      <c r="E411" s="147">
        <f>IF(E353&gt;=E301, E353-E301, 0)</f>
        <v>292697</v>
      </c>
      <c r="F411" s="150">
        <f t="shared" si="6"/>
        <v>194.0794228614244</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c r="E413" s="149"/>
      <c r="F413" s="148" t="str">
        <f t="shared" si="6"/>
        <v>-</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5882808</v>
      </c>
      <c r="E415" s="147">
        <f>E12+E301</f>
        <v>6359004</v>
      </c>
      <c r="F415" s="150">
        <f t="shared" si="6"/>
        <v>108.09470579355983</v>
      </c>
    </row>
    <row r="416" spans="1:6" s="8" customFormat="1" x14ac:dyDescent="0.2">
      <c r="A416" s="145" t="s">
        <v>1215</v>
      </c>
      <c r="B416" s="146" t="s">
        <v>1993</v>
      </c>
      <c r="C416" s="345">
        <v>404</v>
      </c>
      <c r="D416" s="147">
        <f>D292+D353</f>
        <v>5974058</v>
      </c>
      <c r="E416" s="147">
        <f>E292+E353</f>
        <v>6303139</v>
      </c>
      <c r="F416" s="150">
        <f t="shared" si="6"/>
        <v>105.50850025225735</v>
      </c>
    </row>
    <row r="417" spans="1:6" s="8" customFormat="1" x14ac:dyDescent="0.2">
      <c r="A417" s="145" t="s">
        <v>1215</v>
      </c>
      <c r="B417" s="146" t="s">
        <v>1994</v>
      </c>
      <c r="C417" s="345">
        <v>405</v>
      </c>
      <c r="D417" s="147">
        <f>IF(D415&gt;=D416,D415-D416,0)</f>
        <v>0</v>
      </c>
      <c r="E417" s="147">
        <f>IF(E415&gt;=E416,E415-E416,0)</f>
        <v>55865</v>
      </c>
      <c r="F417" s="150" t="str">
        <f t="shared" si="6"/>
        <v>-</v>
      </c>
    </row>
    <row r="418" spans="1:6" s="8" customFormat="1" x14ac:dyDescent="0.2">
      <c r="A418" s="145" t="s">
        <v>1215</v>
      </c>
      <c r="B418" s="146" t="s">
        <v>1995</v>
      </c>
      <c r="C418" s="345">
        <v>406</v>
      </c>
      <c r="D418" s="147">
        <f>IF(D416&gt;=D415,D416-D415,0)</f>
        <v>91250</v>
      </c>
      <c r="E418" s="147">
        <f>IF(E416&gt;=E415,E416-E415,0)</f>
        <v>0</v>
      </c>
      <c r="F418" s="150">
        <f t="shared" si="6"/>
        <v>0</v>
      </c>
    </row>
    <row r="419" spans="1:6" s="8" customFormat="1" x14ac:dyDescent="0.2">
      <c r="A419" s="160" t="s">
        <v>1592</v>
      </c>
      <c r="B419" s="151" t="s">
        <v>1996</v>
      </c>
      <c r="C419" s="345">
        <v>407</v>
      </c>
      <c r="D419" s="147">
        <f>IF(D295-D296+D412-D413&gt;=0,D295-D296+D412-D413,0)</f>
        <v>111274</v>
      </c>
      <c r="E419" s="147">
        <f>IF(E295-E296+E412-E413&gt;=0,E295-E296+E412-E413,0)</f>
        <v>20024</v>
      </c>
      <c r="F419" s="150">
        <f t="shared" si="6"/>
        <v>17.995219008932906</v>
      </c>
    </row>
    <row r="420" spans="1:6" s="8" customFormat="1" x14ac:dyDescent="0.2">
      <c r="A420" s="160" t="s">
        <v>1592</v>
      </c>
      <c r="B420" s="146" t="s">
        <v>1997</v>
      </c>
      <c r="C420" s="345">
        <v>408</v>
      </c>
      <c r="D420" s="147">
        <f>IF(D296-D295+D413-D412&gt;=0,D296-D295+D413-D412,0)</f>
        <v>0</v>
      </c>
      <c r="E420" s="147">
        <f>IF(E296-E295+E413-E412&gt;=0,E296-E295+E413-E412,0)</f>
        <v>0</v>
      </c>
      <c r="F420" s="150" t="str">
        <f t="shared" si="6"/>
        <v>-</v>
      </c>
    </row>
    <row r="421" spans="1:6" s="8" customFormat="1" x14ac:dyDescent="0.2">
      <c r="A421" s="156" t="s">
        <v>1593</v>
      </c>
      <c r="B421" s="157" t="s">
        <v>1998</v>
      </c>
      <c r="C421" s="347">
        <v>409</v>
      </c>
      <c r="D421" s="161">
        <f>D297+D414</f>
        <v>420</v>
      </c>
      <c r="E421" s="161">
        <f>E297+E414</f>
        <v>420</v>
      </c>
      <c r="F421" s="162">
        <f t="shared" si="6"/>
        <v>100</v>
      </c>
    </row>
    <row r="422" spans="1:6" s="8" customFormat="1" ht="15" customHeight="1" x14ac:dyDescent="0.2">
      <c r="A422" s="412" t="s">
        <v>1999</v>
      </c>
      <c r="B422" s="413"/>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5882808</v>
      </c>
      <c r="E642" s="147">
        <f>E415+E423</f>
        <v>6359004</v>
      </c>
      <c r="F642" s="148">
        <f t="shared" si="10"/>
        <v>108.09470579355983</v>
      </c>
    </row>
    <row r="643" spans="1:6" s="8" customFormat="1" x14ac:dyDescent="0.2">
      <c r="A643" s="145" t="s">
        <v>1215</v>
      </c>
      <c r="B643" s="146" t="s">
        <v>1246</v>
      </c>
      <c r="C643" s="345">
        <v>630</v>
      </c>
      <c r="D643" s="147">
        <f>D416+D531</f>
        <v>5974058</v>
      </c>
      <c r="E643" s="147">
        <f>E416+E531</f>
        <v>6303139</v>
      </c>
      <c r="F643" s="148">
        <f t="shared" si="10"/>
        <v>105.50850025225735</v>
      </c>
    </row>
    <row r="644" spans="1:6" s="8" customFormat="1" x14ac:dyDescent="0.2">
      <c r="A644" s="145" t="s">
        <v>1215</v>
      </c>
      <c r="B644" s="146" t="s">
        <v>1247</v>
      </c>
      <c r="C644" s="345">
        <v>631</v>
      </c>
      <c r="D644" s="147">
        <f>IF(D642&gt;=D643,D642-D643,0)</f>
        <v>0</v>
      </c>
      <c r="E644" s="147">
        <f>IF(E642&gt;=E643,E642-E643,0)</f>
        <v>55865</v>
      </c>
      <c r="F644" s="148" t="str">
        <f t="shared" si="10"/>
        <v>-</v>
      </c>
    </row>
    <row r="645" spans="1:6" s="8" customFormat="1" x14ac:dyDescent="0.2">
      <c r="A645" s="145" t="s">
        <v>1215</v>
      </c>
      <c r="B645" s="146" t="s">
        <v>1248</v>
      </c>
      <c r="C645" s="345">
        <v>632</v>
      </c>
      <c r="D645" s="147">
        <f>IF(D643&gt;=D642,D643-D642,0)</f>
        <v>91250</v>
      </c>
      <c r="E645" s="147">
        <f>IF(E643&gt;=E642,E643-E642,0)</f>
        <v>0</v>
      </c>
      <c r="F645" s="148">
        <f t="shared" si="10"/>
        <v>0</v>
      </c>
    </row>
    <row r="646" spans="1:6" s="8" customFormat="1" x14ac:dyDescent="0.2">
      <c r="A646" s="160" t="s">
        <v>2741</v>
      </c>
      <c r="B646" s="146" t="s">
        <v>1249</v>
      </c>
      <c r="C646" s="345">
        <v>633</v>
      </c>
      <c r="D646" s="147">
        <f>IF(D419-D420+D640-D641&gt;=0,D419-D420+D640-D641,0)</f>
        <v>111274</v>
      </c>
      <c r="E646" s="147">
        <f>IF(E419-E420+E640-E641&gt;=0,E419-E420+E640-E641,0)</f>
        <v>20024</v>
      </c>
      <c r="F646" s="148">
        <f t="shared" si="10"/>
        <v>17.995219008932906</v>
      </c>
    </row>
    <row r="647" spans="1:6" s="8" customFormat="1" x14ac:dyDescent="0.2">
      <c r="A647" s="160" t="s">
        <v>2742</v>
      </c>
      <c r="B647" s="146" t="s">
        <v>1250</v>
      </c>
      <c r="C647" s="345">
        <v>634</v>
      </c>
      <c r="D647" s="147">
        <f>IF(D420-D419+D641-D640&gt;=0,D420-D419+D641-D640,0)</f>
        <v>0</v>
      </c>
      <c r="E647" s="147">
        <f>IF(E420-E419+E641-E640&gt;=0,E420-E419+E641-E640,0)</f>
        <v>0</v>
      </c>
      <c r="F647" s="148" t="str">
        <f t="shared" si="10"/>
        <v>-</v>
      </c>
    </row>
    <row r="648" spans="1:6" s="8" customFormat="1" x14ac:dyDescent="0.2">
      <c r="A648" s="145" t="s">
        <v>1215</v>
      </c>
      <c r="B648" s="146" t="s">
        <v>1251</v>
      </c>
      <c r="C648" s="345">
        <v>635</v>
      </c>
      <c r="D648" s="147">
        <f>IF(D644+D646-D645-D647&gt;=0,D644+D646-D645-D647,0)</f>
        <v>20024</v>
      </c>
      <c r="E648" s="147">
        <f>IF(E644+E646-E645-E647&gt;=0,E644+E646-E645-E647,0)</f>
        <v>75889</v>
      </c>
      <c r="F648" s="148">
        <f t="shared" si="10"/>
        <v>378.9902117459049</v>
      </c>
    </row>
    <row r="649" spans="1:6" s="8" customFormat="1" x14ac:dyDescent="0.2">
      <c r="A649" s="145" t="s">
        <v>1215</v>
      </c>
      <c r="B649" s="146" t="s">
        <v>176</v>
      </c>
      <c r="C649" s="345">
        <v>636</v>
      </c>
      <c r="D649" s="147">
        <f>IF(D645+D647-D644-D646&gt;=0,D645+D647-D644-D646,0)</f>
        <v>0</v>
      </c>
      <c r="E649" s="147">
        <f>IF(E645+E647-E644-E646&gt;=0,E645+E647-E644-E646,0)</f>
        <v>0</v>
      </c>
      <c r="F649" s="148" t="str">
        <f t="shared" si="10"/>
        <v>-</v>
      </c>
    </row>
    <row r="650" spans="1:6" s="8" customFormat="1" ht="24" x14ac:dyDescent="0.2">
      <c r="A650" s="156" t="s">
        <v>3810</v>
      </c>
      <c r="B650" s="157" t="s">
        <v>177</v>
      </c>
      <c r="C650" s="347">
        <v>637</v>
      </c>
      <c r="D650" s="158"/>
      <c r="E650" s="158"/>
      <c r="F650" s="159" t="str">
        <f t="shared" si="10"/>
        <v>-</v>
      </c>
    </row>
    <row r="651" spans="1:6" s="8" customFormat="1" ht="15" customHeight="1" x14ac:dyDescent="0.2">
      <c r="A651" s="412" t="s">
        <v>178</v>
      </c>
      <c r="B651" s="413"/>
      <c r="C651" s="348"/>
      <c r="D651" s="143"/>
      <c r="E651" s="143"/>
      <c r="F651" s="144"/>
    </row>
    <row r="652" spans="1:6" s="8" customFormat="1" x14ac:dyDescent="0.2">
      <c r="A652" s="145">
        <v>11</v>
      </c>
      <c r="B652" s="146" t="s">
        <v>1207</v>
      </c>
      <c r="C652" s="345">
        <v>638</v>
      </c>
      <c r="D652" s="149">
        <v>162239</v>
      </c>
      <c r="E652" s="149">
        <v>81289</v>
      </c>
      <c r="F652" s="148">
        <f t="shared" ref="F652:F677" si="11">IF(D652&lt;&gt;0,IF(E652/D652&gt;=100,"&gt;&gt;100",E652/D652*100),"-")</f>
        <v>50.104475496027469</v>
      </c>
    </row>
    <row r="653" spans="1:6" s="8" customFormat="1" x14ac:dyDescent="0.2">
      <c r="A653" s="145" t="s">
        <v>1208</v>
      </c>
      <c r="B653" s="146" t="s">
        <v>2750</v>
      </c>
      <c r="C653" s="345">
        <v>639</v>
      </c>
      <c r="D653" s="149">
        <v>1168943</v>
      </c>
      <c r="E653" s="149">
        <v>1499135</v>
      </c>
      <c r="F653" s="148">
        <f t="shared" si="11"/>
        <v>128.24705738432073</v>
      </c>
    </row>
    <row r="654" spans="1:6" s="8" customFormat="1" x14ac:dyDescent="0.2">
      <c r="A654" s="145" t="s">
        <v>1209</v>
      </c>
      <c r="B654" s="146" t="s">
        <v>3586</v>
      </c>
      <c r="C654" s="345">
        <v>640</v>
      </c>
      <c r="D654" s="149">
        <v>1249893</v>
      </c>
      <c r="E654" s="149">
        <v>1300506</v>
      </c>
      <c r="F654" s="148">
        <f t="shared" si="11"/>
        <v>104.04938662749532</v>
      </c>
    </row>
    <row r="655" spans="1:6" s="8" customFormat="1" x14ac:dyDescent="0.2">
      <c r="A655" s="145">
        <v>11</v>
      </c>
      <c r="B655" s="146" t="s">
        <v>181</v>
      </c>
      <c r="C655" s="345">
        <v>641</v>
      </c>
      <c r="D655" s="147">
        <f>+D652+D653-D654</f>
        <v>81289</v>
      </c>
      <c r="E655" s="147">
        <f>+E652+E653-E654</f>
        <v>279918</v>
      </c>
      <c r="F655" s="150">
        <f t="shared" si="11"/>
        <v>344.34917393497273</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46</v>
      </c>
      <c r="E657" s="149">
        <v>48</v>
      </c>
      <c r="F657" s="148">
        <f t="shared" si="11"/>
        <v>104.34782608695652</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41</v>
      </c>
      <c r="E659" s="149">
        <v>42</v>
      </c>
      <c r="F659" s="148">
        <f t="shared" si="11"/>
        <v>102.4390243902439</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c r="E664" s="149"/>
      <c r="F664" s="148" t="str">
        <f t="shared" si="11"/>
        <v>-</v>
      </c>
    </row>
    <row r="665" spans="1:6" s="8" customFormat="1" x14ac:dyDescent="0.2">
      <c r="A665" s="145">
        <v>63312</v>
      </c>
      <c r="B665" s="146" t="s">
        <v>26</v>
      </c>
      <c r="C665" s="345">
        <v>651</v>
      </c>
      <c r="D665" s="149"/>
      <c r="E665" s="149"/>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v>7058</v>
      </c>
      <c r="E672" s="149">
        <v>7314</v>
      </c>
      <c r="F672" s="148">
        <f t="shared" si="11"/>
        <v>103.62708982714651</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c r="E678" s="149"/>
      <c r="F678" s="148"/>
    </row>
    <row r="679" spans="1:6" s="8" customFormat="1" x14ac:dyDescent="0.2">
      <c r="A679" s="152">
        <v>63613</v>
      </c>
      <c r="B679" s="163" t="s">
        <v>4078</v>
      </c>
      <c r="C679" s="345">
        <v>665</v>
      </c>
      <c r="D679" s="149">
        <v>4787882</v>
      </c>
      <c r="E679" s="149">
        <v>5095406</v>
      </c>
      <c r="F679" s="148"/>
    </row>
    <row r="680" spans="1:6" s="8" customFormat="1" x14ac:dyDescent="0.2">
      <c r="A680" s="152">
        <v>63622</v>
      </c>
      <c r="B680" s="163" t="s">
        <v>4079</v>
      </c>
      <c r="C680" s="345">
        <v>666</v>
      </c>
      <c r="D680" s="149"/>
      <c r="E680" s="149"/>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c r="E682" s="149"/>
      <c r="F682" s="148"/>
    </row>
    <row r="683" spans="1:6" s="8" customFormat="1" x14ac:dyDescent="0.2">
      <c r="A683" s="152">
        <v>63812</v>
      </c>
      <c r="B683" s="163" t="s">
        <v>3138</v>
      </c>
      <c r="C683" s="345">
        <v>669</v>
      </c>
      <c r="D683" s="149">
        <v>74494</v>
      </c>
      <c r="E683" s="149">
        <v>37094</v>
      </c>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v>406745</v>
      </c>
      <c r="E698" s="149">
        <v>381952</v>
      </c>
      <c r="F698" s="148">
        <f t="shared" si="12"/>
        <v>93.904534782234578</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c r="E700" s="149"/>
      <c r="F700" s="148"/>
    </row>
    <row r="701" spans="1:6" s="8" customFormat="1" x14ac:dyDescent="0.2">
      <c r="A701" s="145">
        <v>31214</v>
      </c>
      <c r="B701" s="146" t="s">
        <v>3796</v>
      </c>
      <c r="C701" s="345">
        <v>687</v>
      </c>
      <c r="D701" s="149">
        <v>16360</v>
      </c>
      <c r="E701" s="149">
        <v>46538</v>
      </c>
      <c r="F701" s="148">
        <f>IF(D701&lt;&gt;0,IF(E701/D701&gt;=100,"&gt;&gt;100",E701/D701*100),"-")</f>
        <v>284.46210268948653</v>
      </c>
    </row>
    <row r="702" spans="1:6" s="8" customFormat="1" x14ac:dyDescent="0.2">
      <c r="A702" s="145">
        <v>31215</v>
      </c>
      <c r="B702" s="146" t="s">
        <v>1641</v>
      </c>
      <c r="C702" s="345">
        <v>688</v>
      </c>
      <c r="D702" s="149"/>
      <c r="E702" s="149"/>
      <c r="F702" s="148" t="str">
        <f>IF(D702&lt;&gt;0,IF(E702/D702&gt;=100,"&gt;&gt;100",E702/D702*100),"-")</f>
        <v>-</v>
      </c>
    </row>
    <row r="703" spans="1:6" s="8" customFormat="1" x14ac:dyDescent="0.2">
      <c r="A703" s="145">
        <v>32121</v>
      </c>
      <c r="B703" s="146" t="s">
        <v>3797</v>
      </c>
      <c r="C703" s="345">
        <v>689</v>
      </c>
      <c r="D703" s="149">
        <v>190082</v>
      </c>
      <c r="E703" s="149">
        <v>206951</v>
      </c>
      <c r="F703" s="148">
        <f>IF(D703&lt;&gt;0,IF(E703/D703&gt;=100,"&gt;&gt;100",E703/D703*100),"-")</f>
        <v>108.87459096600413</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39544</v>
      </c>
      <c r="E705" s="149">
        <v>6701</v>
      </c>
      <c r="F705" s="148">
        <f>IF(D705&lt;&gt;0,IF(E705/D705&gt;=100,"&gt;&gt;100",E705/D705*100),"-")</f>
        <v>16.945680760671657</v>
      </c>
    </row>
    <row r="706" spans="1:6" s="8" customFormat="1" x14ac:dyDescent="0.2">
      <c r="A706" s="145" t="s">
        <v>3798</v>
      </c>
      <c r="B706" s="146" t="s">
        <v>3799</v>
      </c>
      <c r="C706" s="345">
        <v>692</v>
      </c>
      <c r="D706" s="149"/>
      <c r="E706" s="149"/>
      <c r="F706" s="148" t="str">
        <f>IF(D706&lt;&gt;0,IF(E706/D706&gt;=100,"&gt;&gt;100",E706/D706*100),"-")</f>
        <v>-</v>
      </c>
    </row>
    <row r="707" spans="1:6" s="8" customFormat="1" x14ac:dyDescent="0.2">
      <c r="A707" s="145" t="s">
        <v>3800</v>
      </c>
      <c r="B707" s="146" t="s">
        <v>3801</v>
      </c>
      <c r="C707" s="345">
        <v>693</v>
      </c>
      <c r="D707" s="149">
        <v>10615</v>
      </c>
      <c r="E707" s="149">
        <v>28400</v>
      </c>
      <c r="F707" s="148">
        <f>IF(D707&lt;&gt;0,IF(E707/D707&gt;=100,"&gt;&gt;100",E707/D707*100),"-")</f>
        <v>267.54592557701369</v>
      </c>
    </row>
    <row r="708" spans="1:6" s="8" customFormat="1" x14ac:dyDescent="0.2">
      <c r="A708" s="145" t="s">
        <v>136</v>
      </c>
      <c r="B708" s="146" t="s">
        <v>1134</v>
      </c>
      <c r="C708" s="345">
        <v>694</v>
      </c>
      <c r="D708" s="149"/>
      <c r="E708" s="149"/>
      <c r="F708" s="148" t="str">
        <f>IF(D708&lt;&gt;0,IF(E708/D708&gt;=100,"&gt;&gt;100",E708/D708*100),"-")</f>
        <v>-</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c r="E710" s="149"/>
      <c r="F710" s="148" t="str">
        <f t="shared" ref="F710:F773" si="13">IF(D710&lt;&gt;0,IF(E710/D710&gt;=100,"&gt;&gt;100",E710/D710*100),"-")</f>
        <v>-</v>
      </c>
    </row>
    <row r="711" spans="1:6" s="8" customFormat="1" x14ac:dyDescent="0.2">
      <c r="A711" s="145" t="s">
        <v>1135</v>
      </c>
      <c r="B711" s="146" t="s">
        <v>1136</v>
      </c>
      <c r="C711" s="345">
        <v>697</v>
      </c>
      <c r="D711" s="149">
        <v>6732</v>
      </c>
      <c r="E711" s="149">
        <v>6630</v>
      </c>
      <c r="F711" s="148">
        <f t="shared" si="13"/>
        <v>98.484848484848484</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c r="E793" s="149"/>
      <c r="F793" s="148" t="str">
        <f t="shared" si="14"/>
        <v>-</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c r="E798" s="149"/>
      <c r="F798" s="148" t="str">
        <f t="shared" si="14"/>
        <v>-</v>
      </c>
    </row>
    <row r="799" spans="1:6" s="8" customFormat="1" x14ac:dyDescent="0.2">
      <c r="A799" s="145">
        <v>38117</v>
      </c>
      <c r="B799" s="146" t="s">
        <v>278</v>
      </c>
      <c r="C799" s="345">
        <v>785</v>
      </c>
      <c r="D799" s="149">
        <v>265</v>
      </c>
      <c r="E799" s="149">
        <v>500</v>
      </c>
      <c r="F799" s="148">
        <f t="shared" si="14"/>
        <v>188.67924528301887</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14" t="s">
        <v>3065</v>
      </c>
      <c r="B982" s="415"/>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11" t="s">
        <v>1067</v>
      </c>
      <c r="E994" s="411"/>
    </row>
    <row r="995" spans="1:5" ht="15" customHeight="1" x14ac:dyDescent="0.2">
      <c r="A995" s="291" t="str">
        <f>IF(RefStr!H25&lt;&gt;"", "Osoba za kontaktiranje: " &amp; RefStr!H25,"Osoba za kontaktiranje: _________________________________________")</f>
        <v>Osoba za kontaktiranje: DRAGICA ŽGANEC</v>
      </c>
      <c r="D995" s="293"/>
      <c r="E995" s="293"/>
    </row>
    <row r="996" spans="1:5" ht="15" customHeight="1" x14ac:dyDescent="0.2">
      <c r="A996" s="291" t="str">
        <f>IF(RefStr!H27="","Telefon za kontakt: _________________","Telefon za kontakt: " &amp; RefStr!H27)</f>
        <v>Telefon za kontakt: 042722588</v>
      </c>
      <c r="C996" s="292"/>
    </row>
    <row r="997" spans="1:5" ht="15" customHeight="1" x14ac:dyDescent="0.2">
      <c r="A997" s="291" t="str">
        <f>IF(RefStr!H33="","Odgovorna osoba: _____________________________","Odgovorna osoba: " &amp; RefStr!H33)</f>
        <v>Odgovorna osoba: MIRJANA JAMBRIŠKO</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B6:F6"/>
    <mergeCell ref="B7:F7"/>
    <mergeCell ref="B4:D4"/>
    <mergeCell ref="B5:D5"/>
    <mergeCell ref="E4:F4"/>
    <mergeCell ref="E5:F5"/>
    <mergeCell ref="A3:D3"/>
    <mergeCell ref="A1:B1"/>
    <mergeCell ref="E2:F2"/>
    <mergeCell ref="C1:F1"/>
    <mergeCell ref="A2:D2"/>
    <mergeCell ref="D994:E994"/>
    <mergeCell ref="A11:B11"/>
    <mergeCell ref="A300:B300"/>
    <mergeCell ref="A422:B422"/>
    <mergeCell ref="A651:B651"/>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169" activePane="bottomLeft" state="frozen"/>
      <selection pane="bottomLeft" activeCell="E290" sqref="E290"/>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6" t="s">
        <v>2788</v>
      </c>
      <c r="B1" s="437"/>
      <c r="C1" s="438" t="s">
        <v>3024</v>
      </c>
      <c r="D1" s="439"/>
      <c r="E1" s="439"/>
      <c r="F1" s="439"/>
    </row>
    <row r="2" spans="1:6" ht="39.950000000000003" customHeight="1" thickBot="1" x14ac:dyDescent="0.25">
      <c r="A2" s="442" t="s">
        <v>420</v>
      </c>
      <c r="B2" s="442"/>
      <c r="C2" s="442"/>
      <c r="D2" s="443"/>
      <c r="E2" s="440" t="s">
        <v>2602</v>
      </c>
      <c r="F2" s="441"/>
    </row>
    <row r="3" spans="1:6" s="283" customFormat="1" ht="30" customHeight="1" x14ac:dyDescent="0.2">
      <c r="A3" s="435" t="str">
        <f>"na dan "&amp;IF(RefStr!K10="","________________",TEXT(RefStr!K12,"d.mmmm yyyy."))</f>
        <v>na dan 31.prosinac 2018.</v>
      </c>
      <c r="B3" s="435"/>
      <c r="C3" s="435"/>
      <c r="D3" s="435"/>
      <c r="E3" s="23"/>
      <c r="F3" s="23"/>
    </row>
    <row r="4" spans="1:6" ht="15" customHeight="1" x14ac:dyDescent="0.2">
      <c r="A4" s="36" t="s">
        <v>2661</v>
      </c>
      <c r="B4" s="428" t="str">
        <f>"RKP: "&amp;IF(RefStr!B6&lt;&gt;"",TEXT(INT(VALUE(RefStr!B6)),"00000"),"_____"&amp;",  "&amp;"MB: "&amp;IF(RefStr!B8&lt;&gt;"",TEXT(INT(VALUE(RefStr!B8)),"00000000"),"________")&amp;"  OIB: "&amp;IF(RefStr!K14&lt;&gt;"",RefStr!K14,"___________"))</f>
        <v>RKP: 14120</v>
      </c>
      <c r="C4" s="429"/>
      <c r="D4" s="429"/>
      <c r="E4" s="430">
        <f>SUM(Skriveni!G977:G1286)</f>
        <v>14284977.354</v>
      </c>
      <c r="F4" s="431"/>
    </row>
    <row r="5" spans="1:6" ht="15" customHeight="1" x14ac:dyDescent="0.2">
      <c r="B5" s="428" t="str">
        <f>"Naziv: "&amp;IF(RefStr!B10&lt;&gt;"",RefStr!B10,"_______________________________________")</f>
        <v>Naziv: OSNOVNA ŠKOLA VINICA</v>
      </c>
      <c r="C5" s="429"/>
      <c r="D5" s="429"/>
      <c r="E5" s="432" t="s">
        <v>7</v>
      </c>
      <c r="F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8520 Osnovno obrazovanje</v>
      </c>
      <c r="C7" s="427"/>
      <c r="D7" s="427"/>
      <c r="E7" s="427"/>
      <c r="F7" s="427"/>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3981175</v>
      </c>
      <c r="E12" s="96">
        <f>E13+E74</f>
        <v>4308938</v>
      </c>
      <c r="F12" s="123">
        <f t="shared" ref="F12:F75" si="0">IF(D12&gt;0,IF(E12/D12&gt;=100,"&gt;&gt;100",E12/D12*100),"-")</f>
        <v>108.2328207124781</v>
      </c>
    </row>
    <row r="13" spans="1:6" s="3" customFormat="1" x14ac:dyDescent="0.2">
      <c r="A13" s="132">
        <v>0</v>
      </c>
      <c r="B13" s="314" t="s">
        <v>521</v>
      </c>
      <c r="C13" s="303">
        <v>2</v>
      </c>
      <c r="D13" s="97">
        <f>D14+D18+D57+D58+D62+D69</f>
        <v>3892398</v>
      </c>
      <c r="E13" s="97">
        <f>E14+E18+E57+E58+E62+E69</f>
        <v>4025897</v>
      </c>
      <c r="F13" s="124">
        <f t="shared" si="0"/>
        <v>103.42973663022126</v>
      </c>
    </row>
    <row r="14" spans="1:6" s="3" customFormat="1" x14ac:dyDescent="0.2">
      <c r="A14" s="132" t="s">
        <v>1564</v>
      </c>
      <c r="B14" s="314" t="s">
        <v>3259</v>
      </c>
      <c r="C14" s="303">
        <v>3</v>
      </c>
      <c r="D14" s="97">
        <f>D15+D16-D17</f>
        <v>291033</v>
      </c>
      <c r="E14" s="97">
        <f>E15+E16-E17</f>
        <v>291033</v>
      </c>
      <c r="F14" s="124">
        <f t="shared" si="0"/>
        <v>100</v>
      </c>
    </row>
    <row r="15" spans="1:6" s="3" customFormat="1" x14ac:dyDescent="0.2">
      <c r="A15" s="132" t="s">
        <v>3260</v>
      </c>
      <c r="B15" s="314" t="s">
        <v>3261</v>
      </c>
      <c r="C15" s="303">
        <v>4</v>
      </c>
      <c r="D15" s="94">
        <v>291033</v>
      </c>
      <c r="E15" s="94">
        <v>291033</v>
      </c>
      <c r="F15" s="125">
        <f t="shared" si="0"/>
        <v>100</v>
      </c>
    </row>
    <row r="16" spans="1:6" s="3" customFormat="1" x14ac:dyDescent="0.2">
      <c r="A16" s="132" t="s">
        <v>3262</v>
      </c>
      <c r="B16" s="314" t="s">
        <v>358</v>
      </c>
      <c r="C16" s="303">
        <v>5</v>
      </c>
      <c r="D16" s="94"/>
      <c r="E16" s="94"/>
      <c r="F16" s="125" t="str">
        <f t="shared" si="0"/>
        <v>-</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3576115</v>
      </c>
      <c r="E18" s="97">
        <f>E19+E25+E35+E41+E47+E51</f>
        <v>3657114</v>
      </c>
      <c r="F18" s="124">
        <f t="shared" si="0"/>
        <v>102.2649998671743</v>
      </c>
    </row>
    <row r="19" spans="1:6" s="3" customFormat="1" x14ac:dyDescent="0.2">
      <c r="A19" s="315" t="s">
        <v>362</v>
      </c>
      <c r="B19" s="314" t="s">
        <v>3928</v>
      </c>
      <c r="C19" s="303">
        <v>8</v>
      </c>
      <c r="D19" s="97">
        <f>SUM(D20:D23)-D24</f>
        <v>3289294</v>
      </c>
      <c r="E19" s="97">
        <f>SUM(E20:E23)-E24</f>
        <v>3300851</v>
      </c>
      <c r="F19" s="124">
        <f t="shared" si="0"/>
        <v>100.35135199225122</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v>6208161</v>
      </c>
      <c r="E21" s="94">
        <v>6208161</v>
      </c>
      <c r="F21" s="125">
        <f t="shared" si="0"/>
        <v>100</v>
      </c>
    </row>
    <row r="22" spans="1:6" s="3" customFormat="1" x14ac:dyDescent="0.2">
      <c r="A22" s="132" t="s">
        <v>365</v>
      </c>
      <c r="B22" s="314" t="s">
        <v>2882</v>
      </c>
      <c r="C22" s="303">
        <v>11</v>
      </c>
      <c r="D22" s="94">
        <v>45211</v>
      </c>
      <c r="E22" s="94">
        <v>45211</v>
      </c>
      <c r="F22" s="125">
        <f t="shared" si="0"/>
        <v>100</v>
      </c>
    </row>
    <row r="23" spans="1:6" s="3" customFormat="1" x14ac:dyDescent="0.2">
      <c r="A23" s="132" t="s">
        <v>366</v>
      </c>
      <c r="B23" s="314" t="s">
        <v>384</v>
      </c>
      <c r="C23" s="303">
        <v>12</v>
      </c>
      <c r="D23" s="94">
        <v>205528</v>
      </c>
      <c r="E23" s="94">
        <v>307378</v>
      </c>
      <c r="F23" s="125">
        <f t="shared" si="0"/>
        <v>149.55529173640574</v>
      </c>
    </row>
    <row r="24" spans="1:6" s="3" customFormat="1" x14ac:dyDescent="0.2">
      <c r="A24" s="132" t="s">
        <v>367</v>
      </c>
      <c r="B24" s="314" t="s">
        <v>1155</v>
      </c>
      <c r="C24" s="303">
        <v>13</v>
      </c>
      <c r="D24" s="94">
        <v>3169606</v>
      </c>
      <c r="E24" s="94">
        <v>3259899</v>
      </c>
      <c r="F24" s="125">
        <f t="shared" si="0"/>
        <v>102.84871368870452</v>
      </c>
    </row>
    <row r="25" spans="1:6" s="3" customFormat="1" x14ac:dyDescent="0.2">
      <c r="A25" s="315" t="s">
        <v>1156</v>
      </c>
      <c r="B25" s="314" t="s">
        <v>1261</v>
      </c>
      <c r="C25" s="303">
        <v>14</v>
      </c>
      <c r="D25" s="97">
        <f>SUM(D26:D33)-D34</f>
        <v>94437</v>
      </c>
      <c r="E25" s="97">
        <f>SUM(E26:E33)-E34</f>
        <v>116763</v>
      </c>
      <c r="F25" s="124">
        <f t="shared" si="0"/>
        <v>123.64115759712824</v>
      </c>
    </row>
    <row r="26" spans="1:6" s="3" customFormat="1" x14ac:dyDescent="0.2">
      <c r="A26" s="132" t="s">
        <v>1157</v>
      </c>
      <c r="B26" s="314" t="s">
        <v>3941</v>
      </c>
      <c r="C26" s="303">
        <v>15</v>
      </c>
      <c r="D26" s="94">
        <v>1020668</v>
      </c>
      <c r="E26" s="94">
        <v>1073096</v>
      </c>
      <c r="F26" s="125">
        <f t="shared" si="0"/>
        <v>105.13663600700718</v>
      </c>
    </row>
    <row r="27" spans="1:6" s="3" customFormat="1" x14ac:dyDescent="0.2">
      <c r="A27" s="132" t="s">
        <v>1158</v>
      </c>
      <c r="B27" s="314" t="s">
        <v>3965</v>
      </c>
      <c r="C27" s="303">
        <v>16</v>
      </c>
      <c r="D27" s="94">
        <v>54253</v>
      </c>
      <c r="E27" s="94">
        <v>54253</v>
      </c>
      <c r="F27" s="125">
        <f t="shared" si="0"/>
        <v>100</v>
      </c>
    </row>
    <row r="28" spans="1:6" s="3" customFormat="1" x14ac:dyDescent="0.2">
      <c r="A28" s="132" t="s">
        <v>1159</v>
      </c>
      <c r="B28" s="314" t="s">
        <v>3943</v>
      </c>
      <c r="C28" s="303">
        <v>17</v>
      </c>
      <c r="D28" s="94">
        <v>73005</v>
      </c>
      <c r="E28" s="94">
        <v>73005</v>
      </c>
      <c r="F28" s="125">
        <f t="shared" si="0"/>
        <v>100</v>
      </c>
    </row>
    <row r="29" spans="1:6" s="3" customFormat="1" x14ac:dyDescent="0.2">
      <c r="A29" s="132" t="s">
        <v>1160</v>
      </c>
      <c r="B29" s="314" t="s">
        <v>3944</v>
      </c>
      <c r="C29" s="303">
        <v>18</v>
      </c>
      <c r="D29" s="94">
        <v>1776</v>
      </c>
      <c r="E29" s="94">
        <v>1776</v>
      </c>
      <c r="F29" s="125">
        <f t="shared" si="0"/>
        <v>100</v>
      </c>
    </row>
    <row r="30" spans="1:6" s="3" customFormat="1" x14ac:dyDescent="0.2">
      <c r="A30" s="132" t="s">
        <v>2449</v>
      </c>
      <c r="B30" s="314" t="s">
        <v>2450</v>
      </c>
      <c r="C30" s="303">
        <v>19</v>
      </c>
      <c r="D30" s="94">
        <v>24793</v>
      </c>
      <c r="E30" s="94">
        <v>24792</v>
      </c>
      <c r="F30" s="125">
        <f t="shared" si="0"/>
        <v>99.995966603476788</v>
      </c>
    </row>
    <row r="31" spans="1:6" s="3" customFormat="1" x14ac:dyDescent="0.2">
      <c r="A31" s="272" t="s">
        <v>2451</v>
      </c>
      <c r="B31" s="314" t="s">
        <v>3946</v>
      </c>
      <c r="C31" s="303">
        <v>20</v>
      </c>
      <c r="D31" s="94">
        <v>144617</v>
      </c>
      <c r="E31" s="94">
        <v>144617</v>
      </c>
      <c r="F31" s="125">
        <f t="shared" si="0"/>
        <v>100</v>
      </c>
    </row>
    <row r="32" spans="1:6" s="3" customFormat="1" x14ac:dyDescent="0.2">
      <c r="A32" s="272" t="s">
        <v>2452</v>
      </c>
      <c r="B32" s="314" t="s">
        <v>3947</v>
      </c>
      <c r="C32" s="303">
        <v>21</v>
      </c>
      <c r="D32" s="94">
        <v>377267</v>
      </c>
      <c r="E32" s="94">
        <v>408133</v>
      </c>
      <c r="F32" s="125">
        <f t="shared" si="0"/>
        <v>108.1814735982739</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1601942</v>
      </c>
      <c r="E34" s="94">
        <v>1662909</v>
      </c>
      <c r="F34" s="125">
        <f t="shared" si="0"/>
        <v>103.80581818817409</v>
      </c>
    </row>
    <row r="35" spans="1:6" s="3" customFormat="1" x14ac:dyDescent="0.2">
      <c r="A35" s="316" t="s">
        <v>2455</v>
      </c>
      <c r="B35" s="314" t="s">
        <v>3133</v>
      </c>
      <c r="C35" s="303">
        <v>24</v>
      </c>
      <c r="D35" s="97">
        <f>SUM(D36:D39)-D40</f>
        <v>0</v>
      </c>
      <c r="E35" s="97">
        <f>SUM(E36:E39)-E40</f>
        <v>0</v>
      </c>
      <c r="F35" s="124" t="str">
        <f t="shared" si="0"/>
        <v>-</v>
      </c>
    </row>
    <row r="36" spans="1:6" s="3" customFormat="1" x14ac:dyDescent="0.2">
      <c r="A36" s="272" t="s">
        <v>2870</v>
      </c>
      <c r="B36" s="314" t="s">
        <v>3948</v>
      </c>
      <c r="C36" s="303">
        <v>25</v>
      </c>
      <c r="D36" s="94"/>
      <c r="E36" s="94"/>
      <c r="F36" s="125" t="str">
        <f t="shared" si="0"/>
        <v>-</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c r="E40" s="94"/>
      <c r="F40" s="125" t="str">
        <f t="shared" si="0"/>
        <v>-</v>
      </c>
    </row>
    <row r="41" spans="1:6" s="3" customFormat="1" x14ac:dyDescent="0.2">
      <c r="A41" s="315" t="s">
        <v>2877</v>
      </c>
      <c r="B41" s="314" t="s">
        <v>3134</v>
      </c>
      <c r="C41" s="303">
        <v>30</v>
      </c>
      <c r="D41" s="97">
        <f>SUM(D42:D45)-D46</f>
        <v>186544</v>
      </c>
      <c r="E41" s="97">
        <f>SUM(E42:E45)-E46</f>
        <v>233660</v>
      </c>
      <c r="F41" s="124">
        <f t="shared" si="0"/>
        <v>125.25731194785143</v>
      </c>
    </row>
    <row r="42" spans="1:6" s="3" customFormat="1" x14ac:dyDescent="0.2">
      <c r="A42" s="132" t="s">
        <v>2878</v>
      </c>
      <c r="B42" s="314" t="s">
        <v>2886</v>
      </c>
      <c r="C42" s="303">
        <v>31</v>
      </c>
      <c r="D42" s="94">
        <v>328901</v>
      </c>
      <c r="E42" s="94">
        <v>376017</v>
      </c>
      <c r="F42" s="125">
        <f t="shared" si="0"/>
        <v>114.32528329193283</v>
      </c>
    </row>
    <row r="43" spans="1:6" s="3" customFormat="1" x14ac:dyDescent="0.2">
      <c r="A43" s="132" t="s">
        <v>2879</v>
      </c>
      <c r="B43" s="314" t="s">
        <v>2884</v>
      </c>
      <c r="C43" s="303">
        <v>32</v>
      </c>
      <c r="D43" s="94"/>
      <c r="E43" s="94"/>
      <c r="F43" s="125" t="str">
        <f t="shared" si="0"/>
        <v>-</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v>142357</v>
      </c>
      <c r="E46" s="94">
        <v>142357</v>
      </c>
      <c r="F46" s="125">
        <f t="shared" si="0"/>
        <v>100</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v>15785</v>
      </c>
      <c r="E48" s="94">
        <v>15785</v>
      </c>
      <c r="F48" s="125">
        <f t="shared" si="0"/>
        <v>100</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v>15785</v>
      </c>
      <c r="E50" s="94">
        <v>15785</v>
      </c>
      <c r="F50" s="125">
        <f t="shared" si="0"/>
        <v>100</v>
      </c>
    </row>
    <row r="51" spans="1:6" s="3" customFormat="1" x14ac:dyDescent="0.2">
      <c r="A51" s="315" t="s">
        <v>2865</v>
      </c>
      <c r="B51" s="314" t="s">
        <v>4133</v>
      </c>
      <c r="C51" s="303">
        <v>40</v>
      </c>
      <c r="D51" s="97">
        <f>SUM(D52:D55)-D56</f>
        <v>5840</v>
      </c>
      <c r="E51" s="97">
        <f>SUM(E52:E55)-E56</f>
        <v>5840</v>
      </c>
      <c r="F51" s="124">
        <f t="shared" si="0"/>
        <v>100</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c r="E53" s="94"/>
      <c r="F53" s="125" t="str">
        <f t="shared" si="0"/>
        <v>-</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v>5840</v>
      </c>
      <c r="E55" s="94">
        <v>5840</v>
      </c>
      <c r="F55" s="125">
        <f t="shared" si="0"/>
        <v>100</v>
      </c>
    </row>
    <row r="56" spans="1:6" s="3" customFormat="1" x14ac:dyDescent="0.2">
      <c r="A56" s="132" t="s">
        <v>448</v>
      </c>
      <c r="B56" s="314" t="s">
        <v>449</v>
      </c>
      <c r="C56" s="303">
        <v>45</v>
      </c>
      <c r="D56" s="94"/>
      <c r="E56" s="94"/>
      <c r="F56" s="125" t="str">
        <f t="shared" si="0"/>
        <v>-</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v>242878</v>
      </c>
      <c r="E60" s="94">
        <v>251428</v>
      </c>
      <c r="F60" s="125">
        <f t="shared" si="0"/>
        <v>103.52028590485757</v>
      </c>
    </row>
    <row r="61" spans="1:6" s="3" customFormat="1" x14ac:dyDescent="0.2">
      <c r="A61" s="132" t="s">
        <v>456</v>
      </c>
      <c r="B61" s="314" t="s">
        <v>617</v>
      </c>
      <c r="C61" s="303">
        <v>50</v>
      </c>
      <c r="D61" s="94">
        <v>242878</v>
      </c>
      <c r="E61" s="94">
        <v>251428</v>
      </c>
      <c r="F61" s="125">
        <f t="shared" si="0"/>
        <v>103.52028590485757</v>
      </c>
    </row>
    <row r="62" spans="1:6" s="3" customFormat="1" x14ac:dyDescent="0.2">
      <c r="A62" s="132" t="s">
        <v>618</v>
      </c>
      <c r="B62" s="314" t="s">
        <v>3383</v>
      </c>
      <c r="C62" s="303">
        <v>51</v>
      </c>
      <c r="D62" s="97">
        <f>SUM(D63:D68)</f>
        <v>25250</v>
      </c>
      <c r="E62" s="97">
        <f>SUM(E63:E68)</f>
        <v>77750</v>
      </c>
      <c r="F62" s="124">
        <f t="shared" si="0"/>
        <v>307.9207920792079</v>
      </c>
    </row>
    <row r="63" spans="1:6" s="3" customFormat="1" x14ac:dyDescent="0.2">
      <c r="A63" s="132" t="s">
        <v>619</v>
      </c>
      <c r="B63" s="314" t="s">
        <v>620</v>
      </c>
      <c r="C63" s="303">
        <v>52</v>
      </c>
      <c r="D63" s="94">
        <v>5000</v>
      </c>
      <c r="E63" s="94">
        <v>57500</v>
      </c>
      <c r="F63" s="125">
        <f t="shared" si="0"/>
        <v>1150</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v>20250</v>
      </c>
      <c r="E68" s="94">
        <v>20250</v>
      </c>
      <c r="F68" s="125">
        <f t="shared" si="0"/>
        <v>100</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88777</v>
      </c>
      <c r="E74" s="97">
        <f>E75+E84+E92+E123+E139+E151+E168+E169</f>
        <v>283041</v>
      </c>
      <c r="F74" s="124">
        <f t="shared" si="0"/>
        <v>318.82244274981133</v>
      </c>
    </row>
    <row r="75" spans="1:6" s="3" customFormat="1" x14ac:dyDescent="0.2">
      <c r="A75" s="272" t="s">
        <v>2744</v>
      </c>
      <c r="B75" s="314" t="s">
        <v>322</v>
      </c>
      <c r="C75" s="303">
        <v>64</v>
      </c>
      <c r="D75" s="97">
        <f>+D76+D81+D82+D83</f>
        <v>88357</v>
      </c>
      <c r="E75" s="97">
        <f>+E76+E81+E82+E83</f>
        <v>279918</v>
      </c>
      <c r="F75" s="124">
        <f t="shared" si="0"/>
        <v>316.80342247926029</v>
      </c>
    </row>
    <row r="76" spans="1:6" s="3" customFormat="1" x14ac:dyDescent="0.2">
      <c r="A76" s="132" t="s">
        <v>3429</v>
      </c>
      <c r="B76" s="317" t="s">
        <v>1885</v>
      </c>
      <c r="C76" s="303">
        <v>65</v>
      </c>
      <c r="D76" s="97">
        <f>SUM(D77:D80)</f>
        <v>81289</v>
      </c>
      <c r="E76" s="97">
        <f>SUM(E77:E80)</f>
        <v>278498</v>
      </c>
      <c r="F76" s="124">
        <f t="shared" ref="F76:F139" si="1">IF(D76&gt;0,IF(E76/D76&gt;=100,"&gt;&gt;100",E76/D76*100),"-")</f>
        <v>342.60232011711304</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c r="E78" s="94"/>
      <c r="F78" s="125" t="str">
        <f t="shared" si="1"/>
        <v>-</v>
      </c>
    </row>
    <row r="79" spans="1:6" s="3" customFormat="1" x14ac:dyDescent="0.2">
      <c r="A79" s="132" t="s">
        <v>1890</v>
      </c>
      <c r="B79" s="314" t="s">
        <v>1891</v>
      </c>
      <c r="C79" s="303">
        <v>68</v>
      </c>
      <c r="D79" s="94">
        <v>81289</v>
      </c>
      <c r="E79" s="94">
        <v>278498</v>
      </c>
      <c r="F79" s="125">
        <f t="shared" si="1"/>
        <v>342.60232011711304</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v>7068</v>
      </c>
      <c r="E82" s="94">
        <v>1420</v>
      </c>
      <c r="F82" s="125">
        <f t="shared" si="1"/>
        <v>20.090548953027731</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0</v>
      </c>
      <c r="E84" s="97">
        <f>+E85+SUM(E88:E91)</f>
        <v>2703</v>
      </c>
      <c r="F84" s="124" t="str">
        <f t="shared" si="1"/>
        <v>-</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c r="E89" s="94"/>
      <c r="F89" s="125" t="str">
        <f t="shared" si="1"/>
        <v>-</v>
      </c>
    </row>
    <row r="90" spans="1:6" s="3" customFormat="1" x14ac:dyDescent="0.2">
      <c r="A90" s="132" t="s">
        <v>4176</v>
      </c>
      <c r="B90" s="317" t="s">
        <v>4177</v>
      </c>
      <c r="C90" s="303">
        <v>79</v>
      </c>
      <c r="D90" s="94"/>
      <c r="E90" s="94">
        <v>2509</v>
      </c>
      <c r="F90" s="125" t="str">
        <f t="shared" si="1"/>
        <v>-</v>
      </c>
    </row>
    <row r="91" spans="1:6" s="3" customFormat="1" x14ac:dyDescent="0.2">
      <c r="A91" s="132" t="s">
        <v>4178</v>
      </c>
      <c r="B91" s="317" t="s">
        <v>4179</v>
      </c>
      <c r="C91" s="303">
        <v>80</v>
      </c>
      <c r="D91" s="94"/>
      <c r="E91" s="94">
        <v>194</v>
      </c>
      <c r="F91" s="125" t="str">
        <f t="shared" si="1"/>
        <v>-</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420</v>
      </c>
      <c r="E151" s="97">
        <f>SUM(E152:E154)+SUM(E162:E166)-E167</f>
        <v>420</v>
      </c>
      <c r="F151" s="124">
        <f t="shared" si="2"/>
        <v>100</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0</v>
      </c>
      <c r="E154" s="97">
        <f>SUM(E155:E161)</f>
        <v>0</v>
      </c>
      <c r="F154" s="124" t="str">
        <f t="shared" si="2"/>
        <v>-</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c r="E160" s="94"/>
      <c r="F160" s="125" t="str">
        <f t="shared" si="2"/>
        <v>-</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c r="E163" s="94"/>
      <c r="F163" s="125" t="str">
        <f t="shared" si="2"/>
        <v>-</v>
      </c>
    </row>
    <row r="164" spans="1:6" s="3" customFormat="1" x14ac:dyDescent="0.2">
      <c r="A164" s="272" t="s">
        <v>3805</v>
      </c>
      <c r="B164" s="317" t="s">
        <v>1338</v>
      </c>
      <c r="C164" s="303">
        <v>153</v>
      </c>
      <c r="D164" s="94">
        <v>420</v>
      </c>
      <c r="E164" s="94">
        <v>420</v>
      </c>
      <c r="F164" s="125">
        <f t="shared" si="2"/>
        <v>100</v>
      </c>
    </row>
    <row r="165" spans="1:6" s="3" customFormat="1" x14ac:dyDescent="0.2">
      <c r="A165" s="132" t="s">
        <v>1339</v>
      </c>
      <c r="B165" s="317" t="s">
        <v>1340</v>
      </c>
      <c r="C165" s="303">
        <v>154</v>
      </c>
      <c r="D165" s="94"/>
      <c r="E165" s="94"/>
      <c r="F165" s="125" t="str">
        <f t="shared" si="2"/>
        <v>-</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0</v>
      </c>
      <c r="E169" s="97">
        <f>SUM(E170:E172)</f>
        <v>0</v>
      </c>
      <c r="F169" s="124" t="str">
        <f t="shared" si="2"/>
        <v>-</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c r="E172" s="94"/>
      <c r="F172" s="125" t="str">
        <f t="shared" si="2"/>
        <v>-</v>
      </c>
    </row>
    <row r="173" spans="1:6" s="3" customFormat="1" x14ac:dyDescent="0.2">
      <c r="A173" s="272"/>
      <c r="B173" s="314" t="s">
        <v>1068</v>
      </c>
      <c r="C173" s="303">
        <v>162</v>
      </c>
      <c r="D173" s="97">
        <f>D174+D234</f>
        <v>3981175</v>
      </c>
      <c r="E173" s="97">
        <f>E174+E234</f>
        <v>4308938</v>
      </c>
      <c r="F173" s="124">
        <f t="shared" si="2"/>
        <v>108.2328207124781</v>
      </c>
    </row>
    <row r="174" spans="1:6" s="3" customFormat="1" x14ac:dyDescent="0.2">
      <c r="A174" s="272" t="s">
        <v>3813</v>
      </c>
      <c r="B174" s="314" t="s">
        <v>1145</v>
      </c>
      <c r="C174" s="303">
        <v>163</v>
      </c>
      <c r="D174" s="97">
        <f>D175+D186+D187+D203+D231</f>
        <v>55252</v>
      </c>
      <c r="E174" s="97">
        <f>E175+E186+E187+E203+E231</f>
        <v>193651</v>
      </c>
      <c r="F174" s="124">
        <f t="shared" si="2"/>
        <v>350.48686020415551</v>
      </c>
    </row>
    <row r="175" spans="1:6" s="3" customFormat="1" x14ac:dyDescent="0.2">
      <c r="A175" s="272" t="s">
        <v>1181</v>
      </c>
      <c r="B175" s="314" t="s">
        <v>1547</v>
      </c>
      <c r="C175" s="303">
        <v>164</v>
      </c>
      <c r="D175" s="97">
        <f>SUM(D176:D178)+SUM(D182:D185)</f>
        <v>45252</v>
      </c>
      <c r="E175" s="97">
        <f>SUM(E176:E178)+SUM(E182:E185)</f>
        <v>65311</v>
      </c>
      <c r="F175" s="124">
        <f t="shared" si="2"/>
        <v>144.32732254927959</v>
      </c>
    </row>
    <row r="176" spans="1:6" s="3" customFormat="1" x14ac:dyDescent="0.2">
      <c r="A176" s="272" t="s">
        <v>1182</v>
      </c>
      <c r="B176" s="314" t="s">
        <v>1183</v>
      </c>
      <c r="C176" s="303">
        <v>165</v>
      </c>
      <c r="D176" s="94"/>
      <c r="E176" s="94"/>
      <c r="F176" s="125" t="str">
        <f t="shared" si="2"/>
        <v>-</v>
      </c>
    </row>
    <row r="177" spans="1:6" s="3" customFormat="1" x14ac:dyDescent="0.2">
      <c r="A177" s="272" t="s">
        <v>1184</v>
      </c>
      <c r="B177" s="314" t="s">
        <v>1185</v>
      </c>
      <c r="C177" s="303">
        <v>166</v>
      </c>
      <c r="D177" s="94">
        <v>44779</v>
      </c>
      <c r="E177" s="94">
        <v>62218</v>
      </c>
      <c r="F177" s="125">
        <f t="shared" si="2"/>
        <v>138.94459456441635</v>
      </c>
    </row>
    <row r="178" spans="1:6" s="3" customFormat="1" x14ac:dyDescent="0.2">
      <c r="A178" s="272" t="s">
        <v>1186</v>
      </c>
      <c r="B178" s="317" t="s">
        <v>2842</v>
      </c>
      <c r="C178" s="303">
        <v>167</v>
      </c>
      <c r="D178" s="97">
        <f>SUM(D179:D181)</f>
        <v>473</v>
      </c>
      <c r="E178" s="97">
        <f>SUM(E179:E181)</f>
        <v>390</v>
      </c>
      <c r="F178" s="124">
        <f t="shared" si="2"/>
        <v>82.4524312896406</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v>473</v>
      </c>
      <c r="E181" s="94">
        <v>390</v>
      </c>
      <c r="F181" s="125">
        <f t="shared" si="2"/>
        <v>82.4524312896406</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c r="E185" s="94">
        <v>2703</v>
      </c>
      <c r="F185" s="125" t="str">
        <f t="shared" si="2"/>
        <v>-</v>
      </c>
    </row>
    <row r="186" spans="1:6" s="3" customFormat="1" x14ac:dyDescent="0.2">
      <c r="A186" s="272" t="s">
        <v>3033</v>
      </c>
      <c r="B186" s="314" t="s">
        <v>3034</v>
      </c>
      <c r="C186" s="303">
        <v>175</v>
      </c>
      <c r="D186" s="94">
        <v>10000</v>
      </c>
      <c r="E186" s="94">
        <v>128340</v>
      </c>
      <c r="F186" s="125">
        <f t="shared" si="2"/>
        <v>1283.3999999999999</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3925923</v>
      </c>
      <c r="E234" s="97">
        <f>+E235+E243-E247+E251+E252+E253</f>
        <v>4115287</v>
      </c>
      <c r="F234" s="124">
        <f t="shared" si="3"/>
        <v>104.82342623632709</v>
      </c>
    </row>
    <row r="235" spans="1:6" s="3" customFormat="1" x14ac:dyDescent="0.2">
      <c r="A235" s="132" t="s">
        <v>1279</v>
      </c>
      <c r="B235" s="314" t="s">
        <v>3395</v>
      </c>
      <c r="C235" s="303">
        <v>224</v>
      </c>
      <c r="D235" s="97">
        <f>D236-D239</f>
        <v>3905479</v>
      </c>
      <c r="E235" s="97">
        <f>E236-E239</f>
        <v>4038978</v>
      </c>
      <c r="F235" s="124">
        <f t="shared" si="3"/>
        <v>103.41824908033048</v>
      </c>
    </row>
    <row r="236" spans="1:6" s="3" customFormat="1" x14ac:dyDescent="0.2">
      <c r="A236" s="132" t="s">
        <v>1280</v>
      </c>
      <c r="B236" s="314" t="s">
        <v>3396</v>
      </c>
      <c r="C236" s="303">
        <v>225</v>
      </c>
      <c r="D236" s="97">
        <f>SUM(D237:D238)</f>
        <v>3905479</v>
      </c>
      <c r="E236" s="97">
        <f>SUM(E237:E238)</f>
        <v>4038978</v>
      </c>
      <c r="F236" s="124">
        <f t="shared" si="3"/>
        <v>103.41824908033048</v>
      </c>
    </row>
    <row r="237" spans="1:6" s="3" customFormat="1" x14ac:dyDescent="0.2">
      <c r="A237" s="132" t="s">
        <v>1281</v>
      </c>
      <c r="B237" s="314" t="s">
        <v>1282</v>
      </c>
      <c r="C237" s="303">
        <v>226</v>
      </c>
      <c r="D237" s="94">
        <v>3905479</v>
      </c>
      <c r="E237" s="94">
        <v>4038978</v>
      </c>
      <c r="F237" s="125">
        <f t="shared" si="3"/>
        <v>103.41824908033048</v>
      </c>
    </row>
    <row r="238" spans="1:6" s="3" customFormat="1" x14ac:dyDescent="0.2">
      <c r="A238" s="132" t="s">
        <v>1283</v>
      </c>
      <c r="B238" s="314" t="s">
        <v>1284</v>
      </c>
      <c r="C238" s="303">
        <v>227</v>
      </c>
      <c r="D238" s="94"/>
      <c r="E238" s="94"/>
      <c r="F238" s="125" t="str">
        <f t="shared" si="3"/>
        <v>-</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20024</v>
      </c>
      <c r="E243" s="97">
        <f>SUM(E244:E246)</f>
        <v>75889</v>
      </c>
      <c r="F243" s="124">
        <f t="shared" si="3"/>
        <v>378.9902117459049</v>
      </c>
    </row>
    <row r="244" spans="1:6" s="3" customFormat="1" x14ac:dyDescent="0.2">
      <c r="A244" s="132" t="s">
        <v>2861</v>
      </c>
      <c r="B244" s="314" t="s">
        <v>4121</v>
      </c>
      <c r="C244" s="303">
        <v>233</v>
      </c>
      <c r="D244" s="94">
        <v>20024</v>
      </c>
      <c r="E244" s="94">
        <v>75889</v>
      </c>
      <c r="F244" s="125">
        <f t="shared" si="3"/>
        <v>378.9902117459049</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0</v>
      </c>
      <c r="E247" s="97">
        <f>SUM(E248:E250)</f>
        <v>0</v>
      </c>
      <c r="F247" s="124" t="str">
        <f t="shared" si="3"/>
        <v>-</v>
      </c>
    </row>
    <row r="248" spans="1:6" s="3" customFormat="1" x14ac:dyDescent="0.2">
      <c r="A248" s="132" t="s">
        <v>2927</v>
      </c>
      <c r="B248" s="314" t="s">
        <v>2807</v>
      </c>
      <c r="C248" s="303">
        <v>237</v>
      </c>
      <c r="D248" s="94"/>
      <c r="E248" s="94"/>
      <c r="F248" s="125" t="str">
        <f t="shared" si="3"/>
        <v>-</v>
      </c>
    </row>
    <row r="249" spans="1:6" s="3" customFormat="1" x14ac:dyDescent="0.2">
      <c r="A249" s="132" t="s">
        <v>2593</v>
      </c>
      <c r="B249" s="317" t="s">
        <v>2808</v>
      </c>
      <c r="C249" s="303">
        <v>238</v>
      </c>
      <c r="D249" s="94"/>
      <c r="E249" s="94"/>
      <c r="F249" s="125" t="str">
        <f t="shared" si="3"/>
        <v>-</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v>420</v>
      </c>
      <c r="E251" s="94">
        <v>420</v>
      </c>
      <c r="F251" s="125">
        <f t="shared" si="3"/>
        <v>100</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0</v>
      </c>
      <c r="E255" s="97">
        <f>E256</f>
        <v>0</v>
      </c>
      <c r="F255" s="124" t="str">
        <f t="shared" si="3"/>
        <v>-</v>
      </c>
    </row>
    <row r="256" spans="1:6" s="3" customFormat="1" x14ac:dyDescent="0.2">
      <c r="A256" s="319" t="s">
        <v>302</v>
      </c>
      <c r="B256" s="320" t="s">
        <v>303</v>
      </c>
      <c r="C256" s="306">
        <v>245</v>
      </c>
      <c r="D256" s="95"/>
      <c r="E256" s="95"/>
      <c r="F256" s="126" t="str">
        <f t="shared" si="3"/>
        <v>-</v>
      </c>
    </row>
    <row r="257" spans="1:6" s="3" customFormat="1" ht="18" customHeight="1" x14ac:dyDescent="0.2">
      <c r="A257" s="433" t="s">
        <v>178</v>
      </c>
      <c r="B257" s="434"/>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v>420</v>
      </c>
      <c r="E260" s="94">
        <v>420</v>
      </c>
      <c r="F260" s="125">
        <f t="shared" si="4"/>
        <v>100</v>
      </c>
    </row>
    <row r="261" spans="1:6" s="3" customFormat="1" x14ac:dyDescent="0.2">
      <c r="A261" s="132" t="s">
        <v>3171</v>
      </c>
      <c r="B261" s="314" t="s">
        <v>3173</v>
      </c>
      <c r="C261" s="303">
        <v>249</v>
      </c>
      <c r="D261" s="94"/>
      <c r="E261" s="94"/>
      <c r="F261" s="125" t="str">
        <f t="shared" si="4"/>
        <v>-</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c r="E264" s="94"/>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c r="E267" s="94"/>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c r="E287" s="94"/>
      <c r="F287" s="125" t="str">
        <f t="shared" si="4"/>
        <v>-</v>
      </c>
    </row>
    <row r="288" spans="1:6" s="3" customFormat="1" x14ac:dyDescent="0.2">
      <c r="A288" s="132" t="s">
        <v>3177</v>
      </c>
      <c r="B288" s="314" t="s">
        <v>3274</v>
      </c>
      <c r="C288" s="303">
        <v>276</v>
      </c>
      <c r="D288" s="94">
        <v>45252</v>
      </c>
      <c r="E288" s="94">
        <v>65311</v>
      </c>
      <c r="F288" s="125">
        <f t="shared" si="4"/>
        <v>144.32732254927959</v>
      </c>
    </row>
    <row r="289" spans="1:6" s="3" customFormat="1" x14ac:dyDescent="0.2">
      <c r="A289" s="132" t="s">
        <v>3275</v>
      </c>
      <c r="B289" s="314" t="s">
        <v>3276</v>
      </c>
      <c r="C289" s="303">
        <v>277</v>
      </c>
      <c r="D289" s="94"/>
      <c r="E289" s="94"/>
      <c r="F289" s="125" t="str">
        <f t="shared" si="4"/>
        <v>-</v>
      </c>
    </row>
    <row r="290" spans="1:6" s="3" customFormat="1" x14ac:dyDescent="0.2">
      <c r="A290" s="132" t="s">
        <v>3275</v>
      </c>
      <c r="B290" s="314" t="s">
        <v>3277</v>
      </c>
      <c r="C290" s="303">
        <v>278</v>
      </c>
      <c r="D290" s="94">
        <v>10000</v>
      </c>
      <c r="E290" s="94">
        <v>128340</v>
      </c>
      <c r="F290" s="125">
        <f t="shared" si="4"/>
        <v>1283.3999999999999</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c r="E298" s="94"/>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11" t="s">
        <v>1067</v>
      </c>
      <c r="E324" s="411"/>
      <c r="F324" s="291"/>
      <c r="G324" s="307"/>
    </row>
    <row r="325" spans="1:7" s="292" customFormat="1" ht="15" customHeight="1" x14ac:dyDescent="0.2">
      <c r="A325" s="291" t="str">
        <f>IF(RefStr!H25&lt;&gt;"", "Osoba za kontaktiranje: " &amp; RefStr!H25,"Osoba za kontaktiranje: _________________________________________")</f>
        <v>Osoba za kontaktiranje: DRAGICA ŽGANEC</v>
      </c>
      <c r="B325" s="291"/>
      <c r="D325" s="293"/>
      <c r="E325" s="293"/>
      <c r="F325" s="291"/>
      <c r="G325" s="307"/>
    </row>
    <row r="326" spans="1:7" s="292" customFormat="1" ht="15" customHeight="1" x14ac:dyDescent="0.2">
      <c r="A326" s="291" t="str">
        <f>IF(RefStr!H27="","Telefon za kontakt: _________________","Telefon za kontakt: " &amp; RefStr!H27)</f>
        <v>Telefon za kontakt: 042722588</v>
      </c>
      <c r="B326" s="291"/>
      <c r="F326" s="291"/>
      <c r="G326" s="307"/>
    </row>
    <row r="327" spans="1:7" s="292" customFormat="1" ht="15" customHeight="1" x14ac:dyDescent="0.2">
      <c r="A327" s="291" t="str">
        <f>IF(RefStr!H33="","Odgovorna osoba: _____________________________","Odgovorna osoba: " &amp; RefStr!H33)</f>
        <v>Odgovorna osoba: MIRJANA JAMBRIŠKO</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A3:D3"/>
    <mergeCell ref="A1:B1"/>
    <mergeCell ref="C1:F1"/>
    <mergeCell ref="E2:F2"/>
    <mergeCell ref="A2:D2"/>
    <mergeCell ref="D324:E324"/>
    <mergeCell ref="B6:F6"/>
    <mergeCell ref="B7:F7"/>
    <mergeCell ref="A257:B257"/>
    <mergeCell ref="B4:D4"/>
    <mergeCell ref="E4:F4"/>
    <mergeCell ref="B5:D5"/>
    <mergeCell ref="E5:F5"/>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10" activePane="bottomLeft" state="frozen"/>
      <selection pane="bottomLeft" activeCell="E123" sqref="E123"/>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2" t="s">
        <v>3757</v>
      </c>
      <c r="B2" s="442"/>
      <c r="C2" s="442"/>
      <c r="D2" s="443"/>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28" t="str">
        <f>"RKP: "&amp;IF(RefStr!B6&lt;&gt;"",TEXT(INT(VALUE(RefStr!B6)),"00000"),"_____"&amp;",  "&amp;"MB: "&amp;IF(RefStr!B8&lt;&gt;"",TEXT(INT(VALUE(RefStr!B8)),"00000000"),"________")&amp;"  OIB: "&amp;IF(RefStr!K14&lt;&gt;"",RefStr!K14,"___________"))</f>
        <v>RKP: 14120</v>
      </c>
      <c r="C4" s="429"/>
      <c r="D4" s="429"/>
      <c r="E4" s="430">
        <f>SUM(Skriveni!G1287:G1423)</f>
        <v>8751337.3139999993</v>
      </c>
      <c r="F4" s="431"/>
    </row>
    <row r="5" spans="1:6" ht="15" customHeight="1" x14ac:dyDescent="0.2">
      <c r="B5" s="428" t="str">
        <f>"Naziv: "&amp;IF(RefStr!B10&lt;&gt;"",RefStr!B10,"_______________________________________")</f>
        <v>Naziv: OSNOVNA ŠKOLA VINICA</v>
      </c>
      <c r="C5" s="429"/>
      <c r="D5" s="429"/>
      <c r="E5" s="432" t="s">
        <v>7</v>
      </c>
      <c r="F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8520 Osnovno obrazovanje</v>
      </c>
      <c r="C7" s="427"/>
      <c r="D7" s="427"/>
      <c r="E7" s="427"/>
      <c r="F7" s="427"/>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5974058</v>
      </c>
      <c r="E121" s="97">
        <f>E122+E125+E128+E129+SUM(E132:E135)</f>
        <v>6303138</v>
      </c>
      <c r="F121" s="125">
        <f t="shared" si="1"/>
        <v>105.50848351321665</v>
      </c>
    </row>
    <row r="122" spans="1:6" s="3" customFormat="1" x14ac:dyDescent="0.2">
      <c r="A122" s="132" t="s">
        <v>2919</v>
      </c>
      <c r="B122" s="105" t="s">
        <v>3973</v>
      </c>
      <c r="C122" s="303">
        <v>111</v>
      </c>
      <c r="D122" s="97">
        <f>SUM(D123:D124)</f>
        <v>5974058</v>
      </c>
      <c r="E122" s="97">
        <f>SUM(E123:E124)</f>
        <v>6303138</v>
      </c>
      <c r="F122" s="125">
        <f t="shared" si="1"/>
        <v>105.50848351321665</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v>5974058</v>
      </c>
      <c r="E124" s="94">
        <v>6303138</v>
      </c>
      <c r="F124" s="125">
        <f t="shared" si="1"/>
        <v>105.50848351321665</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c r="E127" s="94"/>
      <c r="F127" s="125" t="str">
        <f t="shared" si="1"/>
        <v>-</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c r="E133" s="94"/>
      <c r="F133" s="125" t="str">
        <f t="shared" si="1"/>
        <v>-</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5974058</v>
      </c>
      <c r="E148" s="107">
        <f>E12+E29+E35+E42+E82+E89+E96+E114+E121+E136</f>
        <v>6303138</v>
      </c>
      <c r="F148" s="126">
        <f t="shared" si="2"/>
        <v>105.50848351321665</v>
      </c>
    </row>
    <row r="149" spans="1:7" ht="15" customHeight="1" x14ac:dyDescent="0.2"/>
    <row r="150" spans="1:7" s="292" customFormat="1" ht="25.5" customHeight="1" x14ac:dyDescent="0.2">
      <c r="A150" s="291" t="s">
        <v>518</v>
      </c>
      <c r="B150" s="291"/>
      <c r="D150" s="411" t="s">
        <v>1067</v>
      </c>
      <c r="E150" s="411"/>
      <c r="F150" s="291"/>
      <c r="G150" s="307"/>
    </row>
    <row r="151" spans="1:7" s="292" customFormat="1" ht="15" customHeight="1" x14ac:dyDescent="0.2">
      <c r="A151" s="291" t="str">
        <f>IF(RefStr!H25&lt;&gt;"", "Osoba za kontaktiranje: " &amp; RefStr!H25,"Osoba za kontaktiranje: _________________________________________")</f>
        <v>Osoba za kontaktiranje: DRAGICA ŽGANEC</v>
      </c>
      <c r="B151" s="291"/>
      <c r="D151" s="293"/>
      <c r="E151" s="293"/>
      <c r="F151" s="291"/>
      <c r="G151" s="307"/>
    </row>
    <row r="152" spans="1:7" s="292" customFormat="1" ht="15" customHeight="1" x14ac:dyDescent="0.2">
      <c r="A152" s="291" t="str">
        <f>IF(RefStr!H27="","Telefon za kontakt: _________________","Telefon za kontakt: " &amp; RefStr!H27)</f>
        <v>Telefon za kontakt: 042722588</v>
      </c>
      <c r="B152" s="291"/>
      <c r="E152" s="291"/>
      <c r="F152" s="291"/>
      <c r="G152" s="307"/>
    </row>
    <row r="153" spans="1:7" s="292" customFormat="1" ht="15" customHeight="1" x14ac:dyDescent="0.2">
      <c r="A153" s="291" t="str">
        <f>IF(RefStr!H33="","Odgovorna osoba: _____________________________","Odgovorna osoba: " &amp; RefStr!H33)</f>
        <v>Odgovorna osoba: MIRJANA JAMBRIŠKO</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0" activePane="bottomLeft" state="frozen"/>
      <selection pane="bottomLeft" activeCell="D31" sqref="D31"/>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18" t="s">
        <v>2788</v>
      </c>
      <c r="B1" s="419"/>
      <c r="C1" s="456" t="s">
        <v>2051</v>
      </c>
      <c r="D1" s="456"/>
      <c r="E1" s="456"/>
    </row>
    <row r="2" spans="1:6" s="283" customFormat="1" ht="48" customHeight="1" thickBot="1" x14ac:dyDescent="0.25">
      <c r="A2" s="453" t="s">
        <v>4037</v>
      </c>
      <c r="B2" s="454"/>
      <c r="C2" s="425"/>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28" t="str">
        <f>"RKP: "&amp;IF(RefStr!B6&lt;&gt;"",TEXT(INT(VALUE(RefStr!B6)),"00000"),"_____"&amp;",  "&amp;"MB: "&amp;IF(RefStr!B8&lt;&gt;"",TEXT(INT(VALUE(RefStr!B8)),"00000000"),"________")&amp;"  OIB: "&amp;IF(RefStr!K14&lt;&gt;"",RefStr!K14,"___________"))</f>
        <v>RKP: 14120</v>
      </c>
      <c r="C4" s="450"/>
      <c r="D4" s="430">
        <f>SUM(Skriveni!G1424:G1467)</f>
        <v>460.52</v>
      </c>
      <c r="E4" s="431"/>
    </row>
    <row r="5" spans="1:6" ht="15" customHeight="1" x14ac:dyDescent="0.2">
      <c r="B5" s="428" t="str">
        <f>"Naziv: "&amp;IF(RefStr!B10&lt;&gt;"",RefStr!B10,"_______________________________________")</f>
        <v>Naziv: OSNOVNA ŠKOLA VINICA</v>
      </c>
      <c r="C5" s="450"/>
      <c r="D5" s="432" t="s">
        <v>7</v>
      </c>
      <c r="E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8520 Osnovno obrazovanje</v>
      </c>
      <c r="C7" s="427"/>
      <c r="D7" s="427"/>
      <c r="E7" s="427"/>
      <c r="F7" s="427"/>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7940</v>
      </c>
      <c r="E12" s="133">
        <f>E13+E29</f>
        <v>0</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7940</v>
      </c>
      <c r="E29" s="134">
        <f>E30+E37</f>
        <v>0</v>
      </c>
    </row>
    <row r="30" spans="1:5" s="3" customFormat="1" ht="14.1" customHeight="1" x14ac:dyDescent="0.2">
      <c r="A30" s="301" t="s">
        <v>1215</v>
      </c>
      <c r="B30" s="302" t="s">
        <v>3068</v>
      </c>
      <c r="C30" s="303">
        <v>19</v>
      </c>
      <c r="D30" s="97">
        <f>SUM(D31:D36)</f>
        <v>7940</v>
      </c>
      <c r="E30" s="134">
        <f>SUM(E31:E36)</f>
        <v>0</v>
      </c>
    </row>
    <row r="31" spans="1:5" s="3" customFormat="1" ht="14.1" customHeight="1" x14ac:dyDescent="0.2">
      <c r="A31" s="301" t="s">
        <v>1215</v>
      </c>
      <c r="B31" s="302" t="s">
        <v>734</v>
      </c>
      <c r="C31" s="303">
        <v>20</v>
      </c>
      <c r="D31" s="94">
        <v>7940</v>
      </c>
      <c r="E31" s="135"/>
    </row>
    <row r="32" spans="1:5" s="3" customFormat="1" ht="14.1" customHeight="1" x14ac:dyDescent="0.2">
      <c r="A32" s="301" t="s">
        <v>1215</v>
      </c>
      <c r="B32" s="302" t="s">
        <v>130</v>
      </c>
      <c r="C32" s="303">
        <v>21</v>
      </c>
      <c r="D32" s="94"/>
      <c r="E32" s="135"/>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11" t="s">
        <v>1067</v>
      </c>
      <c r="E58" s="411"/>
      <c r="F58" s="291"/>
      <c r="G58" s="307"/>
    </row>
    <row r="59" spans="1:7" s="292" customFormat="1" ht="15" customHeight="1" x14ac:dyDescent="0.2">
      <c r="A59" s="291" t="str">
        <f>IF(RefStr!H25&lt;&gt;"", "Osoba za kontaktiranje: " &amp; RefStr!H25,"Osoba za kontaktiranje: _________________________________________")</f>
        <v>Osoba za kontaktiranje: DRAGICA ŽGANEC</v>
      </c>
      <c r="B59" s="291"/>
      <c r="D59" s="293"/>
      <c r="E59" s="293"/>
      <c r="F59" s="291"/>
      <c r="G59" s="307"/>
    </row>
    <row r="60" spans="1:7" s="292" customFormat="1" ht="15" customHeight="1" x14ac:dyDescent="0.2">
      <c r="A60" s="291" t="str">
        <f>IF(RefStr!H27="","Telefon za kontakt: _________________","Telefon za kontakt: " &amp; RefStr!H27)</f>
        <v>Telefon za kontakt: 042722588</v>
      </c>
      <c r="B60" s="291"/>
      <c r="F60" s="291"/>
      <c r="G60" s="307"/>
    </row>
    <row r="61" spans="1:7" s="292" customFormat="1" ht="15" customHeight="1" x14ac:dyDescent="0.2">
      <c r="A61" s="291" t="str">
        <f>IF(RefStr!H33="","Odgovorna osoba: _____________________________","Odgovorna osoba: " &amp; RefStr!H33)</f>
        <v>Odgovorna osoba: MIRJANA JAMBRIŠKO</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58:E58"/>
    <mergeCell ref="B6:F6"/>
    <mergeCell ref="B7:F7"/>
    <mergeCell ref="D5:E5"/>
    <mergeCell ref="B5:C5"/>
    <mergeCell ref="D4:E4"/>
    <mergeCell ref="B4:C4"/>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tabSelected="1" workbookViewId="0">
      <pane ySplit="1" topLeftCell="A43" activePane="bottomLeft" state="frozen"/>
      <selection pane="bottomLeft" activeCell="D85" sqref="D85"/>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6" t="s">
        <v>2788</v>
      </c>
      <c r="B1" s="437"/>
      <c r="C1" s="463" t="s">
        <v>2231</v>
      </c>
      <c r="D1" s="463"/>
    </row>
    <row r="2" spans="1:5" s="283" customFormat="1" ht="39.950000000000003" customHeight="1" thickBot="1" x14ac:dyDescent="0.25">
      <c r="A2" s="459" t="s">
        <v>42</v>
      </c>
      <c r="B2" s="460"/>
      <c r="C2" s="440"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14120</v>
      </c>
      <c r="C4" s="430">
        <f>SUM(Skriveni!G1468:G1561)</f>
        <v>49936.223000000005</v>
      </c>
      <c r="D4" s="431"/>
    </row>
    <row r="5" spans="1:5" s="23" customFormat="1" ht="15" customHeight="1" x14ac:dyDescent="0.2">
      <c r="B5" s="98" t="str">
        <f>"Naziv: "&amp;IF(RefStr!B10&lt;&gt;"",RefStr!B10,"_______________________________________")</f>
        <v>Naziv: OSNOVNA ŠKOLA VINICA</v>
      </c>
      <c r="C5" s="432" t="s">
        <v>7</v>
      </c>
      <c r="D5" s="432"/>
    </row>
    <row r="6" spans="1:5" s="23" customFormat="1" ht="15" customHeight="1" x14ac:dyDescent="0.2">
      <c r="A6" s="24"/>
      <c r="B6" s="426" t="str">
        <f xml:space="preserve"> "Razina: " &amp; RefStr!B16 &amp; ", Razdjel: " &amp; TEXT(INT(VALUE(RefStr!B20)), "000")</f>
        <v>Razina: 31, Razdjel: 000</v>
      </c>
      <c r="C6" s="457"/>
      <c r="D6" s="457"/>
      <c r="E6" s="285"/>
    </row>
    <row r="7" spans="1:5" s="23" customFormat="1" ht="15" customHeight="1" x14ac:dyDescent="0.2">
      <c r="A7" s="24"/>
      <c r="B7" s="426" t="str">
        <f>"Djelatnost: " &amp; RefStr!B18 &amp; " " &amp; RefStr!C18</f>
        <v>Djelatnost: 8520 Osnovno obrazovanje</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55252</v>
      </c>
    </row>
    <row r="13" spans="1:5" s="2" customFormat="1" x14ac:dyDescent="0.2">
      <c r="A13" s="270"/>
      <c r="B13" s="271" t="s">
        <v>2062</v>
      </c>
      <c r="C13" s="264">
        <v>2</v>
      </c>
      <c r="D13" s="140">
        <f>D14+D15+D23+D24</f>
        <v>193651</v>
      </c>
    </row>
    <row r="14" spans="1:5" s="2" customFormat="1" x14ac:dyDescent="0.2">
      <c r="A14" s="270"/>
      <c r="B14" s="271" t="s">
        <v>4041</v>
      </c>
      <c r="C14" s="264">
        <v>3</v>
      </c>
      <c r="D14" s="141"/>
    </row>
    <row r="15" spans="1:5" s="2" customFormat="1" x14ac:dyDescent="0.2">
      <c r="A15" s="270" t="s">
        <v>1181</v>
      </c>
      <c r="B15" s="271" t="s">
        <v>3078</v>
      </c>
      <c r="C15" s="264">
        <v>4</v>
      </c>
      <c r="D15" s="140">
        <f>SUM(D16:D22)</f>
        <v>65341</v>
      </c>
    </row>
    <row r="16" spans="1:5" s="2" customFormat="1" x14ac:dyDescent="0.2">
      <c r="A16" s="272" t="s">
        <v>1182</v>
      </c>
      <c r="B16" s="273" t="s">
        <v>1183</v>
      </c>
      <c r="C16" s="264">
        <v>5</v>
      </c>
      <c r="D16" s="141"/>
    </row>
    <row r="17" spans="1:4" s="2" customFormat="1" x14ac:dyDescent="0.2">
      <c r="A17" s="272" t="s">
        <v>1184</v>
      </c>
      <c r="B17" s="273" t="s">
        <v>1185</v>
      </c>
      <c r="C17" s="264">
        <v>6</v>
      </c>
      <c r="D17" s="141">
        <v>62248</v>
      </c>
    </row>
    <row r="18" spans="1:4" s="2" customFormat="1" x14ac:dyDescent="0.2">
      <c r="A18" s="272" t="s">
        <v>1186</v>
      </c>
      <c r="B18" s="273" t="s">
        <v>1187</v>
      </c>
      <c r="C18" s="264">
        <v>7</v>
      </c>
      <c r="D18" s="141">
        <v>390</v>
      </c>
    </row>
    <row r="19" spans="1:4" s="2" customFormat="1" x14ac:dyDescent="0.2">
      <c r="A19" s="272" t="s">
        <v>1188</v>
      </c>
      <c r="B19" s="273" t="s">
        <v>1189</v>
      </c>
      <c r="C19" s="264">
        <v>8</v>
      </c>
      <c r="D19" s="141"/>
    </row>
    <row r="20" spans="1:4" s="2" customFormat="1" x14ac:dyDescent="0.2">
      <c r="A20" s="272" t="s">
        <v>1190</v>
      </c>
      <c r="B20" s="273" t="s">
        <v>1191</v>
      </c>
      <c r="C20" s="264">
        <v>9</v>
      </c>
      <c r="D20" s="141"/>
    </row>
    <row r="21" spans="1:4" s="2" customFormat="1" x14ac:dyDescent="0.2">
      <c r="A21" s="272" t="s">
        <v>1192</v>
      </c>
      <c r="B21" s="273" t="s">
        <v>2983</v>
      </c>
      <c r="C21" s="264">
        <v>10</v>
      </c>
      <c r="D21" s="141"/>
    </row>
    <row r="22" spans="1:4" s="2" customFormat="1" x14ac:dyDescent="0.2">
      <c r="A22" s="272" t="s">
        <v>1193</v>
      </c>
      <c r="B22" s="273" t="s">
        <v>3032</v>
      </c>
      <c r="C22" s="264">
        <v>11</v>
      </c>
      <c r="D22" s="141">
        <v>2703</v>
      </c>
    </row>
    <row r="23" spans="1:4" s="2" customFormat="1" x14ac:dyDescent="0.2">
      <c r="A23" s="270" t="s">
        <v>3033</v>
      </c>
      <c r="B23" s="271" t="s">
        <v>3034</v>
      </c>
      <c r="C23" s="264">
        <v>12</v>
      </c>
      <c r="D23" s="141">
        <v>128310</v>
      </c>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55252</v>
      </c>
    </row>
    <row r="31" spans="1:4" s="2" customFormat="1" x14ac:dyDescent="0.2">
      <c r="A31" s="272"/>
      <c r="B31" s="271" t="s">
        <v>4041</v>
      </c>
      <c r="C31" s="264">
        <v>20</v>
      </c>
      <c r="D31" s="141"/>
    </row>
    <row r="32" spans="1:4" s="2" customFormat="1" x14ac:dyDescent="0.2">
      <c r="A32" s="270" t="s">
        <v>1181</v>
      </c>
      <c r="B32" s="271" t="s">
        <v>3081</v>
      </c>
      <c r="C32" s="264">
        <v>21</v>
      </c>
      <c r="D32" s="140">
        <f>SUM(D33:D39)</f>
        <v>45252</v>
      </c>
    </row>
    <row r="33" spans="1:4" s="2" customFormat="1" x14ac:dyDescent="0.2">
      <c r="A33" s="272" t="s">
        <v>1182</v>
      </c>
      <c r="B33" s="273" t="s">
        <v>1183</v>
      </c>
      <c r="C33" s="264">
        <v>22</v>
      </c>
      <c r="D33" s="141"/>
    </row>
    <row r="34" spans="1:4" s="2" customFormat="1" x14ac:dyDescent="0.2">
      <c r="A34" s="272" t="s">
        <v>1184</v>
      </c>
      <c r="B34" s="273" t="s">
        <v>1185</v>
      </c>
      <c r="C34" s="264">
        <v>23</v>
      </c>
      <c r="D34" s="141">
        <v>44779</v>
      </c>
    </row>
    <row r="35" spans="1:4" s="2" customFormat="1" x14ac:dyDescent="0.2">
      <c r="A35" s="272" t="s">
        <v>1186</v>
      </c>
      <c r="B35" s="273" t="s">
        <v>1187</v>
      </c>
      <c r="C35" s="264">
        <v>24</v>
      </c>
      <c r="D35" s="141">
        <v>473</v>
      </c>
    </row>
    <row r="36" spans="1:4" s="2" customFormat="1" x14ac:dyDescent="0.2">
      <c r="A36" s="272" t="s">
        <v>1188</v>
      </c>
      <c r="B36" s="273" t="s">
        <v>1189</v>
      </c>
      <c r="C36" s="264">
        <v>25</v>
      </c>
      <c r="D36" s="141"/>
    </row>
    <row r="37" spans="1:4" s="2" customFormat="1" x14ac:dyDescent="0.2">
      <c r="A37" s="272" t="s">
        <v>1190</v>
      </c>
      <c r="B37" s="273" t="s">
        <v>1191</v>
      </c>
      <c r="C37" s="264">
        <v>26</v>
      </c>
      <c r="D37" s="141"/>
    </row>
    <row r="38" spans="1:4" s="2" customFormat="1" x14ac:dyDescent="0.2">
      <c r="A38" s="272" t="s">
        <v>1192</v>
      </c>
      <c r="B38" s="273" t="s">
        <v>2983</v>
      </c>
      <c r="C38" s="264">
        <v>27</v>
      </c>
      <c r="D38" s="141"/>
    </row>
    <row r="39" spans="1:4" s="2" customFormat="1" x14ac:dyDescent="0.2">
      <c r="A39" s="272" t="s">
        <v>1193</v>
      </c>
      <c r="B39" s="273" t="s">
        <v>3032</v>
      </c>
      <c r="C39" s="264">
        <v>28</v>
      </c>
      <c r="D39" s="141"/>
    </row>
    <row r="40" spans="1:4" s="2" customFormat="1" x14ac:dyDescent="0.2">
      <c r="A40" s="275" t="s">
        <v>3033</v>
      </c>
      <c r="B40" s="271" t="s">
        <v>3034</v>
      </c>
      <c r="C40" s="264">
        <v>29</v>
      </c>
      <c r="D40" s="141">
        <v>10000</v>
      </c>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193651</v>
      </c>
    </row>
    <row r="48" spans="1:4" s="2" customFormat="1" x14ac:dyDescent="0.2">
      <c r="A48" s="278"/>
      <c r="B48" s="271" t="s">
        <v>3084</v>
      </c>
      <c r="C48" s="264">
        <v>37</v>
      </c>
      <c r="D48" s="140">
        <f>D49+D54+D90+D95</f>
        <v>193651</v>
      </c>
    </row>
    <row r="49" spans="1:4" s="2" customFormat="1" x14ac:dyDescent="0.2">
      <c r="A49" s="276"/>
      <c r="B49" s="271" t="s">
        <v>3085</v>
      </c>
      <c r="C49" s="264">
        <v>38</v>
      </c>
      <c r="D49" s="140">
        <f>SUM(D50:D53)</f>
        <v>0</v>
      </c>
    </row>
    <row r="50" spans="1:4" s="2" customFormat="1" x14ac:dyDescent="0.2">
      <c r="A50" s="270"/>
      <c r="B50" s="273" t="s">
        <v>1568</v>
      </c>
      <c r="C50" s="264">
        <v>39</v>
      </c>
      <c r="D50" s="141"/>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65341</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62248</v>
      </c>
    </row>
    <row r="61" spans="1:4" s="2" customFormat="1" x14ac:dyDescent="0.2">
      <c r="A61" s="272"/>
      <c r="B61" s="273" t="s">
        <v>1568</v>
      </c>
      <c r="C61" s="264">
        <v>50</v>
      </c>
      <c r="D61" s="141">
        <v>62248</v>
      </c>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390</v>
      </c>
    </row>
    <row r="66" spans="1:4" s="2" customFormat="1" x14ac:dyDescent="0.2">
      <c r="A66" s="276"/>
      <c r="B66" s="273" t="s">
        <v>1568</v>
      </c>
      <c r="C66" s="264">
        <v>55</v>
      </c>
      <c r="D66" s="141">
        <v>390</v>
      </c>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2703</v>
      </c>
    </row>
    <row r="86" spans="1:4" s="2" customFormat="1" x14ac:dyDescent="0.2">
      <c r="A86" s="270"/>
      <c r="B86" s="273" t="s">
        <v>1568</v>
      </c>
      <c r="C86" s="264">
        <v>75</v>
      </c>
      <c r="D86" s="141">
        <v>2703</v>
      </c>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128310</v>
      </c>
    </row>
    <row r="91" spans="1:4" s="2" customFormat="1" x14ac:dyDescent="0.2">
      <c r="A91" s="270"/>
      <c r="B91" s="273" t="s">
        <v>1568</v>
      </c>
      <c r="C91" s="264">
        <v>80</v>
      </c>
      <c r="D91" s="141">
        <v>128310</v>
      </c>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0</v>
      </c>
    </row>
    <row r="102" spans="1:5" s="2" customFormat="1" x14ac:dyDescent="0.2">
      <c r="A102" s="272"/>
      <c r="B102" s="280" t="s">
        <v>4041</v>
      </c>
      <c r="C102" s="264">
        <v>91</v>
      </c>
      <c r="D102" s="141"/>
    </row>
    <row r="103" spans="1:5" s="2" customFormat="1" x14ac:dyDescent="0.2">
      <c r="A103" s="272" t="s">
        <v>1181</v>
      </c>
      <c r="B103" s="280" t="s">
        <v>1365</v>
      </c>
      <c r="C103" s="264">
        <v>92</v>
      </c>
      <c r="D103" s="141"/>
    </row>
    <row r="104" spans="1:5" s="2" customFormat="1" x14ac:dyDescent="0.2">
      <c r="A104" s="272" t="s">
        <v>3033</v>
      </c>
      <c r="B104" s="280" t="s">
        <v>3034</v>
      </c>
      <c r="C104" s="264">
        <v>93</v>
      </c>
      <c r="D104" s="141"/>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11" t="s">
        <v>1067</v>
      </c>
      <c r="D108" s="411"/>
      <c r="E108" s="291"/>
    </row>
    <row r="109" spans="1:5" s="292" customFormat="1" ht="15" customHeight="1" x14ac:dyDescent="0.2">
      <c r="A109" s="291" t="str">
        <f>IF(RefStr!H25&lt;&gt;"", "Osoba za kontaktiranje: " &amp; RefStr!H25,"Osoba za kontaktiranje: _________________________________________")</f>
        <v>Osoba za kontaktiranje: DRAGICA ŽGANEC</v>
      </c>
      <c r="B109" s="291"/>
      <c r="C109" s="293"/>
      <c r="D109" s="293"/>
      <c r="E109" s="291"/>
    </row>
    <row r="110" spans="1:5" s="292" customFormat="1" ht="15" customHeight="1" x14ac:dyDescent="0.2">
      <c r="A110" s="291" t="str">
        <f>IF(RefStr!H27="","Telefon za kontakt: _________________","Telefon za kontakt: " &amp; RefStr!H27)</f>
        <v>Telefon za kontakt: 042722588</v>
      </c>
      <c r="B110" s="291"/>
      <c r="E110" s="291"/>
    </row>
    <row r="111" spans="1:5" s="292" customFormat="1" ht="15" customHeight="1" x14ac:dyDescent="0.2">
      <c r="A111" s="291" t="str">
        <f>IF(RefStr!H33="","Odgovorna osoba: _____________________________","Odgovorna osoba: " &amp; RefStr!H33)</f>
        <v>Odgovorna osoba: MIRJANA JAMBRIŠKO</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109" activePane="bottomLeft" state="frozen"/>
      <selection pane="bottomLeft" activeCell="A244" sqref="A244"/>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2</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14120</v>
      </c>
      <c r="P3" s="239">
        <f>RefStr!B20</f>
        <v>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2</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O.K.</v>
      </c>
      <c r="C209" s="176" t="s">
        <v>2158</v>
      </c>
      <c r="E209" s="237">
        <v>0</v>
      </c>
      <c r="F209" s="237">
        <f t="shared" si="14"/>
        <v>0</v>
      </c>
      <c r="G209" s="257"/>
      <c r="H209" s="257"/>
      <c r="L209" s="235">
        <f>IF(AND(PRRAS!D198&gt;0,PRRAS!D711=0),1,0)</f>
        <v>0</v>
      </c>
      <c r="M209" s="235">
        <f>IF(AND(PRRAS!E198&gt;0,PRRAS!E711=0),1,0)</f>
        <v>0</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Provjera</v>
      </c>
      <c r="C211" s="176" t="s">
        <v>3866</v>
      </c>
      <c r="E211" s="237">
        <v>0</v>
      </c>
      <c r="F211" s="237">
        <f t="shared" si="14"/>
        <v>1</v>
      </c>
      <c r="L211" s="235">
        <f>IF(AND(PRRAS!D222&gt;0,PRRAS!D743=0),1,0)</f>
        <v>1</v>
      </c>
      <c r="M211" s="235">
        <f>IF(AND(PRRAS!E222&gt;0,PRRAS!E743=0),1,0)</f>
        <v>1</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Ra-4n6</cp:lastModifiedBy>
  <cp:lastPrinted>2019-01-30T09:53:17Z</cp:lastPrinted>
  <dcterms:created xsi:type="dcterms:W3CDTF">2001-11-21T09:32:18Z</dcterms:created>
  <dcterms:modified xsi:type="dcterms:W3CDTF">2019-01-30T10:05:52Z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