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\FINANCIJSKI PLANOVI\FIN.PLAN  2023-2024-2025\Godišnji izvještaj o izvršenju FPa 2023\"/>
    </mc:Choice>
  </mc:AlternateContent>
  <xr:revisionPtr revIDLastSave="0" documentId="13_ncr:1_{79E0424B-88F4-41E9-9DD3-362B57B05A6D}" xr6:coauthVersionLast="47" xr6:coauthVersionMax="47" xr10:uidLastSave="{00000000-0000-0000-0000-000000000000}"/>
  <bookViews>
    <workbookView xWindow="-108" yWindow="-108" windowWidth="23256" windowHeight="12456" tabRatio="797" activeTab="6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1.'!$A$1:$G$122</definedName>
    <definedName name="_xlnm.Print_Area" localSheetId="2">'P i R -Tablica 2.'!$A$1:$G$38</definedName>
    <definedName name="_xlnm.Print_Area" localSheetId="6">'Posebni dio-Tablica 6.'!$A$1:$E$187</definedName>
    <definedName name="_xlnm.Print_Area" localSheetId="3">'R -Tablica 3.'!$A$1:$G$14</definedName>
    <definedName name="_xlnm.Print_Area" localSheetId="4">'Rač fin-Tablica 4.'!$A$1:$G$24</definedName>
    <definedName name="_xlnm.Print_Area" localSheetId="5">'Rač fin-Tablica 5.'!$A$1:$G$25</definedName>
    <definedName name="_xlnm.Print_Area" localSheetId="0">'Sažetak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1" l="1"/>
  <c r="D36" i="11"/>
  <c r="D38" i="11"/>
  <c r="G27" i="12"/>
  <c r="G26" i="12"/>
  <c r="G19" i="12"/>
  <c r="G18" i="12"/>
  <c r="G16" i="12"/>
  <c r="D30" i="1"/>
  <c r="C30" i="1"/>
  <c r="D36" i="1"/>
  <c r="C36" i="1"/>
  <c r="B38" i="12"/>
  <c r="B14" i="11"/>
  <c r="B13" i="11" s="1"/>
  <c r="B12" i="11" s="1"/>
  <c r="C19" i="8"/>
  <c r="C17" i="8"/>
  <c r="C23" i="8" s="1"/>
  <c r="C10" i="8"/>
  <c r="C8" i="8"/>
  <c r="C6" i="8"/>
  <c r="C13" i="8" s="1"/>
  <c r="C20" i="2"/>
  <c r="C18" i="2"/>
  <c r="C17" i="2"/>
  <c r="C24" i="2" s="1"/>
  <c r="C11" i="2"/>
  <c r="C9" i="2"/>
  <c r="C8" i="2" s="1"/>
  <c r="C14" i="2" s="1"/>
  <c r="C8" i="4"/>
  <c r="C6" i="4"/>
  <c r="C14" i="4" s="1"/>
  <c r="D35" i="3"/>
  <c r="D32" i="3"/>
  <c r="D29" i="3"/>
  <c r="D27" i="3"/>
  <c r="D38" i="3" s="1"/>
  <c r="D25" i="3"/>
  <c r="D17" i="3"/>
  <c r="D14" i="3"/>
  <c r="D11" i="3"/>
  <c r="D9" i="3"/>
  <c r="D7" i="3"/>
  <c r="D20" i="3" s="1"/>
  <c r="D112" i="1"/>
  <c r="D58" i="1"/>
  <c r="D122" i="1" s="1"/>
  <c r="D42" i="1"/>
  <c r="D18" i="1"/>
  <c r="D36" i="12"/>
  <c r="D27" i="12"/>
  <c r="D26" i="12"/>
  <c r="D28" i="12" s="1"/>
  <c r="D38" i="12" s="1"/>
  <c r="D24" i="12"/>
  <c r="D20" i="12"/>
  <c r="C14" i="11"/>
  <c r="C13" i="11" s="1"/>
  <c r="C12" i="11" s="1"/>
  <c r="D11" i="1" l="1"/>
  <c r="D54" i="1" s="1"/>
  <c r="D14" i="11"/>
  <c r="E14" i="11" s="1"/>
  <c r="E16" i="11"/>
  <c r="E17" i="11"/>
  <c r="E18" i="11"/>
  <c r="E19" i="11"/>
  <c r="E20" i="11"/>
  <c r="E21" i="11"/>
  <c r="E15" i="11"/>
  <c r="E8" i="4"/>
  <c r="E6" i="4"/>
  <c r="C17" i="3"/>
  <c r="C14" i="3"/>
  <c r="C11" i="3"/>
  <c r="C9" i="3"/>
  <c r="C7" i="3"/>
  <c r="B9" i="3"/>
  <c r="B11" i="3"/>
  <c r="B14" i="3"/>
  <c r="B17" i="3"/>
  <c r="E119" i="1"/>
  <c r="E108" i="1"/>
  <c r="E107" i="1" s="1"/>
  <c r="E104" i="1"/>
  <c r="C112" i="1"/>
  <c r="C58" i="1"/>
  <c r="B119" i="1"/>
  <c r="B108" i="1"/>
  <c r="B107" i="1" s="1"/>
  <c r="B104" i="1"/>
  <c r="E37" i="1"/>
  <c r="E36" i="1" s="1"/>
  <c r="E31" i="1"/>
  <c r="E33" i="1"/>
  <c r="E18" i="1"/>
  <c r="E16" i="1"/>
  <c r="C18" i="1"/>
  <c r="B37" i="1"/>
  <c r="B36" i="1" s="1"/>
  <c r="B33" i="1"/>
  <c r="B31" i="1"/>
  <c r="B18" i="1"/>
  <c r="B16" i="1"/>
  <c r="B20" i="12"/>
  <c r="B22" i="12"/>
  <c r="B23" i="12"/>
  <c r="D13" i="11" l="1"/>
  <c r="E13" i="11" s="1"/>
  <c r="B24" i="12"/>
  <c r="C20" i="3"/>
  <c r="B26" i="12"/>
  <c r="C122" i="1"/>
  <c r="C11" i="1"/>
  <c r="E30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11" i="4"/>
  <c r="F11" i="4"/>
  <c r="G10" i="4"/>
  <c r="F10" i="4"/>
  <c r="G9" i="4"/>
  <c r="F9" i="4"/>
  <c r="G7" i="4"/>
  <c r="F7" i="4"/>
  <c r="G36" i="3"/>
  <c r="F36" i="3"/>
  <c r="G34" i="3"/>
  <c r="F34" i="3"/>
  <c r="G33" i="3"/>
  <c r="F33" i="3"/>
  <c r="G31" i="3"/>
  <c r="F31" i="3"/>
  <c r="G30" i="3"/>
  <c r="F30" i="3"/>
  <c r="G28" i="3"/>
  <c r="F28" i="3"/>
  <c r="G26" i="3"/>
  <c r="F26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120" i="1"/>
  <c r="F120" i="1"/>
  <c r="G118" i="1"/>
  <c r="F118" i="1"/>
  <c r="G117" i="1"/>
  <c r="F117" i="1"/>
  <c r="G116" i="1"/>
  <c r="F116" i="1"/>
  <c r="G115" i="1"/>
  <c r="F115" i="1"/>
  <c r="G109" i="1"/>
  <c r="F109" i="1"/>
  <c r="G105" i="1"/>
  <c r="F105" i="1"/>
  <c r="G101" i="1"/>
  <c r="F101" i="1"/>
  <c r="G100" i="1"/>
  <c r="F100" i="1"/>
  <c r="G96" i="1"/>
  <c r="F96" i="1"/>
  <c r="G95" i="1"/>
  <c r="F95" i="1"/>
  <c r="G94" i="1"/>
  <c r="F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1" i="1"/>
  <c r="F81" i="1"/>
  <c r="G80" i="1"/>
  <c r="F80" i="1"/>
  <c r="G79" i="1"/>
  <c r="F79" i="1"/>
  <c r="G78" i="1"/>
  <c r="F78" i="1"/>
  <c r="G77" i="1"/>
  <c r="F77" i="1"/>
  <c r="G76" i="1"/>
  <c r="F76" i="1"/>
  <c r="G74" i="1"/>
  <c r="F74" i="1"/>
  <c r="G73" i="1"/>
  <c r="F73" i="1"/>
  <c r="G72" i="1"/>
  <c r="F72" i="1"/>
  <c r="G68" i="1"/>
  <c r="F68" i="1"/>
  <c r="G67" i="1"/>
  <c r="F67" i="1"/>
  <c r="G65" i="1"/>
  <c r="F65" i="1"/>
  <c r="G63" i="1"/>
  <c r="F63" i="1"/>
  <c r="G62" i="1"/>
  <c r="F62" i="1"/>
  <c r="G61" i="1"/>
  <c r="F61" i="1"/>
  <c r="G51" i="1"/>
  <c r="F51" i="1"/>
  <c r="G49" i="1"/>
  <c r="F49" i="1"/>
  <c r="G48" i="1"/>
  <c r="F48" i="1"/>
  <c r="G47" i="1"/>
  <c r="F47" i="1"/>
  <c r="G45" i="1"/>
  <c r="F45" i="1"/>
  <c r="G39" i="1"/>
  <c r="F39" i="1"/>
  <c r="G38" i="1"/>
  <c r="F38" i="1"/>
  <c r="G34" i="1"/>
  <c r="F34" i="1"/>
  <c r="G32" i="1"/>
  <c r="F32" i="1"/>
  <c r="G28" i="1"/>
  <c r="F28" i="1"/>
  <c r="G24" i="1"/>
  <c r="F24" i="1"/>
  <c r="G20" i="1"/>
  <c r="F20" i="1"/>
  <c r="G19" i="1"/>
  <c r="F19" i="1"/>
  <c r="G17" i="1"/>
  <c r="F17" i="1"/>
  <c r="G15" i="1"/>
  <c r="F15" i="1"/>
  <c r="G14" i="1"/>
  <c r="F14" i="1"/>
  <c r="D12" i="11" l="1"/>
  <c r="E12" i="11" s="1"/>
  <c r="D6" i="8"/>
  <c r="E6" i="8"/>
  <c r="D8" i="8"/>
  <c r="E8" i="8"/>
  <c r="D10" i="8"/>
  <c r="E10" i="8"/>
  <c r="D17" i="8"/>
  <c r="E17" i="8"/>
  <c r="D19" i="8"/>
  <c r="E19" i="8"/>
  <c r="B19" i="8"/>
  <c r="B17" i="8"/>
  <c r="B10" i="8"/>
  <c r="B8" i="8"/>
  <c r="B6" i="8"/>
  <c r="D18" i="2"/>
  <c r="E18" i="2"/>
  <c r="D20" i="2"/>
  <c r="E20" i="2"/>
  <c r="B20" i="2"/>
  <c r="B18" i="2"/>
  <c r="D9" i="2"/>
  <c r="E9" i="2"/>
  <c r="D11" i="2"/>
  <c r="E11" i="2"/>
  <c r="B11" i="2"/>
  <c r="B9" i="2"/>
  <c r="D6" i="4"/>
  <c r="E14" i="4"/>
  <c r="D8" i="4"/>
  <c r="B8" i="4"/>
  <c r="B6" i="4"/>
  <c r="B14" i="4" s="1"/>
  <c r="C25" i="3"/>
  <c r="E25" i="3"/>
  <c r="C27" i="3"/>
  <c r="E27" i="3"/>
  <c r="C29" i="3"/>
  <c r="E29" i="3"/>
  <c r="C32" i="3"/>
  <c r="E32" i="3"/>
  <c r="C35" i="3"/>
  <c r="E35" i="3"/>
  <c r="B35" i="3"/>
  <c r="B32" i="3"/>
  <c r="B29" i="3"/>
  <c r="B27" i="3"/>
  <c r="B25" i="3"/>
  <c r="E7" i="3"/>
  <c r="E9" i="3"/>
  <c r="E11" i="3"/>
  <c r="E14" i="3"/>
  <c r="E17" i="3"/>
  <c r="B7" i="3"/>
  <c r="B20" i="3" s="1"/>
  <c r="E13" i="1"/>
  <c r="E12" i="1" s="1"/>
  <c r="E23" i="1"/>
  <c r="E27" i="1"/>
  <c r="C42" i="1"/>
  <c r="E44" i="1"/>
  <c r="E46" i="1"/>
  <c r="E50" i="1"/>
  <c r="E60" i="1"/>
  <c r="E64" i="1"/>
  <c r="E66" i="1"/>
  <c r="E71" i="1"/>
  <c r="E75" i="1"/>
  <c r="E82" i="1"/>
  <c r="G82" i="1" s="1"/>
  <c r="E92" i="1"/>
  <c r="G92" i="1" s="1"/>
  <c r="E99" i="1"/>
  <c r="E98" i="1" s="1"/>
  <c r="E114" i="1"/>
  <c r="E113" i="1" s="1"/>
  <c r="E112" i="1" s="1"/>
  <c r="B114" i="1"/>
  <c r="B113" i="1" s="1"/>
  <c r="B112" i="1" s="1"/>
  <c r="B103" i="1"/>
  <c r="B99" i="1"/>
  <c r="B98" i="1" s="1"/>
  <c r="B92" i="1"/>
  <c r="B82" i="1"/>
  <c r="B75" i="1"/>
  <c r="B71" i="1"/>
  <c r="B66" i="1"/>
  <c r="B64" i="1"/>
  <c r="B60" i="1"/>
  <c r="B50" i="1"/>
  <c r="B46" i="1"/>
  <c r="B44" i="1"/>
  <c r="B43" i="1" s="1"/>
  <c r="B42" i="1" s="1"/>
  <c r="B27" i="1"/>
  <c r="B26" i="1" s="1"/>
  <c r="B23" i="1"/>
  <c r="B22" i="1" s="1"/>
  <c r="B13" i="1"/>
  <c r="E23" i="12"/>
  <c r="C38" i="3" l="1"/>
  <c r="D14" i="4"/>
  <c r="B38" i="3"/>
  <c r="E70" i="1"/>
  <c r="G70" i="1" s="1"/>
  <c r="B23" i="8"/>
  <c r="B17" i="2"/>
  <c r="B24" i="2" s="1"/>
  <c r="E38" i="3"/>
  <c r="E20" i="3"/>
  <c r="B70" i="1"/>
  <c r="F92" i="1"/>
  <c r="B12" i="1"/>
  <c r="G108" i="1"/>
  <c r="F108" i="1"/>
  <c r="G22" i="12"/>
  <c r="F23" i="12"/>
  <c r="G23" i="12"/>
  <c r="G60" i="1"/>
  <c r="F60" i="1"/>
  <c r="G64" i="1"/>
  <c r="F64" i="1"/>
  <c r="G66" i="1"/>
  <c r="F66" i="1"/>
  <c r="G71" i="1"/>
  <c r="F71" i="1"/>
  <c r="F75" i="1"/>
  <c r="G75" i="1"/>
  <c r="F82" i="1"/>
  <c r="G99" i="1"/>
  <c r="F99" i="1"/>
  <c r="E103" i="1"/>
  <c r="F104" i="1"/>
  <c r="G104" i="1"/>
  <c r="F114" i="1"/>
  <c r="G114" i="1"/>
  <c r="G119" i="1"/>
  <c r="F119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G8" i="4"/>
  <c r="F8" i="4"/>
  <c r="G6" i="4"/>
  <c r="F6" i="4"/>
  <c r="G35" i="3"/>
  <c r="F35" i="3"/>
  <c r="G32" i="3"/>
  <c r="F32" i="3"/>
  <c r="F29" i="3"/>
  <c r="G29" i="3"/>
  <c r="G27" i="3"/>
  <c r="F27" i="3"/>
  <c r="G25" i="3"/>
  <c r="F25" i="3"/>
  <c r="F17" i="3"/>
  <c r="G17" i="3"/>
  <c r="G14" i="3"/>
  <c r="F14" i="3"/>
  <c r="G11" i="3"/>
  <c r="F11" i="3"/>
  <c r="G9" i="3"/>
  <c r="F9" i="3"/>
  <c r="G7" i="3"/>
  <c r="F7" i="3"/>
  <c r="G50" i="1"/>
  <c r="F50" i="1"/>
  <c r="G46" i="1"/>
  <c r="F46" i="1"/>
  <c r="E43" i="1"/>
  <c r="G44" i="1"/>
  <c r="F44" i="1"/>
  <c r="G37" i="1"/>
  <c r="F37" i="1"/>
  <c r="G33" i="1"/>
  <c r="F33" i="1"/>
  <c r="B30" i="1"/>
  <c r="G31" i="1"/>
  <c r="F31" i="1"/>
  <c r="E26" i="1"/>
  <c r="G27" i="1"/>
  <c r="F27" i="1"/>
  <c r="E22" i="1"/>
  <c r="G23" i="1"/>
  <c r="F23" i="1"/>
  <c r="G18" i="1"/>
  <c r="F18" i="1"/>
  <c r="F16" i="1"/>
  <c r="G16" i="1"/>
  <c r="G13" i="1"/>
  <c r="F13" i="1"/>
  <c r="D23" i="8"/>
  <c r="E13" i="8"/>
  <c r="D8" i="2"/>
  <c r="D14" i="2" s="1"/>
  <c r="E23" i="8"/>
  <c r="D13" i="8"/>
  <c r="B13" i="8"/>
  <c r="E17" i="2"/>
  <c r="D17" i="2"/>
  <c r="B8" i="2"/>
  <c r="F22" i="12" s="1"/>
  <c r="B59" i="1"/>
  <c r="E59" i="1"/>
  <c r="E58" i="1" s="1"/>
  <c r="C54" i="1"/>
  <c r="C36" i="12"/>
  <c r="E36" i="12"/>
  <c r="B58" i="1" l="1"/>
  <c r="B11" i="1"/>
  <c r="G12" i="1"/>
  <c r="E11" i="1"/>
  <c r="G107" i="1"/>
  <c r="F107" i="1"/>
  <c r="G59" i="1"/>
  <c r="F59" i="1"/>
  <c r="F70" i="1"/>
  <c r="B27" i="12"/>
  <c r="G98" i="1"/>
  <c r="F98" i="1"/>
  <c r="F103" i="1"/>
  <c r="G103" i="1"/>
  <c r="G113" i="1"/>
  <c r="F113" i="1"/>
  <c r="G23" i="8"/>
  <c r="F23" i="8"/>
  <c r="G13" i="8"/>
  <c r="F13" i="8"/>
  <c r="E24" i="2"/>
  <c r="F17" i="2"/>
  <c r="G17" i="2"/>
  <c r="E14" i="2"/>
  <c r="G8" i="2"/>
  <c r="F8" i="2"/>
  <c r="B14" i="2"/>
  <c r="F14" i="4"/>
  <c r="G14" i="4"/>
  <c r="F38" i="3"/>
  <c r="G38" i="3"/>
  <c r="F20" i="3"/>
  <c r="G20" i="3"/>
  <c r="E42" i="1"/>
  <c r="G43" i="1"/>
  <c r="F43" i="1"/>
  <c r="G36" i="1"/>
  <c r="F36" i="1"/>
  <c r="G30" i="1"/>
  <c r="F30" i="1"/>
  <c r="G26" i="1"/>
  <c r="F26" i="1"/>
  <c r="F22" i="1"/>
  <c r="G22" i="1"/>
  <c r="F12" i="1"/>
  <c r="D24" i="2"/>
  <c r="G112" i="1"/>
  <c r="B36" i="12"/>
  <c r="C26" i="12"/>
  <c r="C27" i="12"/>
  <c r="C24" i="12"/>
  <c r="C20" i="12"/>
  <c r="F18" i="12" l="1"/>
  <c r="F58" i="1"/>
  <c r="G58" i="1"/>
  <c r="F19" i="12"/>
  <c r="F112" i="1"/>
  <c r="G24" i="2"/>
  <c r="F24" i="2"/>
  <c r="G14" i="2"/>
  <c r="F14" i="2"/>
  <c r="E17" i="12"/>
  <c r="G42" i="1"/>
  <c r="F42" i="1"/>
  <c r="G11" i="1"/>
  <c r="E54" i="1"/>
  <c r="G54" i="1" s="1"/>
  <c r="F11" i="1"/>
  <c r="B54" i="1"/>
  <c r="E122" i="1"/>
  <c r="B122" i="1"/>
  <c r="C28" i="12"/>
  <c r="C38" i="12" s="1"/>
  <c r="E24" i="12"/>
  <c r="F122" i="1" l="1"/>
  <c r="E27" i="12"/>
  <c r="F27" i="12" s="1"/>
  <c r="G122" i="1"/>
  <c r="F17" i="12"/>
  <c r="F16" i="12"/>
  <c r="F54" i="1"/>
  <c r="B28" i="12"/>
  <c r="E26" i="12"/>
  <c r="F26" i="12" s="1"/>
  <c r="E20" i="12"/>
  <c r="E28" i="12" l="1"/>
  <c r="E38" i="12" s="1"/>
</calcChain>
</file>

<file path=xl/sharedStrings.xml><?xml version="1.0" encoding="utf-8"?>
<sst xmlns="http://schemas.openxmlformats.org/spreadsheetml/2006/main" count="437" uniqueCount="220">
  <si>
    <t>A. RAČUN PRIHODA I RASHODA</t>
  </si>
  <si>
    <t>6 Prihodi poslovanja</t>
  </si>
  <si>
    <t>63 Pomoći iz inozemstva i od subjekata unutar općeg proračuna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</si>
  <si>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</si>
  <si>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</si>
  <si>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</si>
  <si>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</si>
  <si>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</si>
  <si>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</si>
  <si>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</si>
  <si>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</si>
  <si>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</si>
  <si>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</si>
  <si>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</si>
  <si>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</si>
  <si>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</si>
  <si>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</si>
  <si>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</si>
  <si>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</si>
  <si>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</si>
  <si>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</si>
  <si>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</si>
  <si>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</si>
  <si>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</si>
  <si>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</si>
  <si>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</si>
  <si>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</si>
  <si>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</si>
  <si>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</si>
  <si>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</si>
  <si>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</si>
  <si>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</si>
  <si>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</si>
  <si>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</si>
  <si>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</si>
  <si>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</si>
  <si>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</si>
  <si>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</si>
  <si>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</si>
  <si>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</si>
  <si>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</si>
  <si>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</si>
  <si>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</si>
  <si>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</si>
  <si>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</si>
  <si>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</si>
  <si>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</si>
  <si>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</si>
  <si>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</si>
  <si>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</si>
  <si>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</si>
  <si>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</si>
  <si>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</si>
  <si>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</si>
  <si>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</si>
  <si>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</si>
  <si>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38 Ostali rashodi</t>
  </si>
  <si>
    <t>381 Tekuće donacije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</si>
  <si>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</si>
  <si>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</si>
  <si>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</si>
  <si>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</si>
  <si>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</si>
  <si>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</si>
  <si>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</si>
  <si>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</si>
  <si>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</si>
  <si>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</si>
  <si>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</si>
  <si>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</si>
  <si>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</si>
  <si>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</si>
  <si>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</si>
  <si>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</si>
  <si>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</si>
  <si>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</si>
  <si>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</si>
  <si>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</si>
  <si>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</si>
  <si>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</si>
  <si>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</si>
  <si>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</si>
  <si>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</si>
  <si>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</si>
  <si>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09 Obrazovanje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</si>
  <si>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</si>
  <si>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</si>
  <si>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</si>
  <si>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</si>
  <si>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</si>
  <si>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</si>
  <si>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</si>
  <si>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</si>
  <si>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</si>
  <si>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</si>
  <si>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</si>
  <si>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</si>
  <si>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</si>
  <si>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</si>
  <si>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</si>
  <si>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 xml:space="preserve">PRIHODI I PRIMICI </t>
  </si>
  <si>
    <t>D. SREDSTVA IZ PRETHODNIH GODINA</t>
  </si>
  <si>
    <t>3113 Plaće za prekovremeni rad</t>
  </si>
  <si>
    <t>Izvor: 11 Opći prihodi i primici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</si>
  <si>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</si>
  <si>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</si>
  <si>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</si>
  <si>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</si>
  <si>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</si>
  <si>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</si>
  <si>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</si>
  <si>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</si>
  <si>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</si>
  <si>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</si>
  <si>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</si>
  <si>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</si>
  <si>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</si>
  <si>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8 NAMJENSKI PRIMICI OD ZADUŽIVANJA</t>
  </si>
  <si>
    <t>091 Predškolsko i osnovno obrazovanje</t>
  </si>
  <si>
    <t>095 Obrazovanje koje se ne može definirati po stupnju</t>
  </si>
  <si>
    <t>096 Dodatne usluge u obrazovanju</t>
  </si>
  <si>
    <t>098 Usluge obrazovanja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</si>
  <si>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</si>
  <si>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</si>
  <si>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</si>
  <si>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</si>
  <si>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</si>
  <si>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</si>
  <si>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</si>
  <si>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</si>
  <si>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</si>
  <si>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</si>
  <si>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</si>
  <si>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</si>
  <si>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</si>
  <si>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</si>
  <si>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3133 Doprinosi za obvezno osiguranje u slučaju nezaposlenosti</t>
  </si>
  <si>
    <t>043 Gorivo i energija</t>
  </si>
  <si>
    <t>542 Otplata glavnice primljenih kredita i zajmova od kreditnih i ostalih financijskih institucija u javnom sektoru</t>
  </si>
  <si>
    <t>5422 Otplata glavnice primljenih kredita od kreditnih institucija u javnom sektoru</t>
  </si>
  <si>
    <t>VIŠAK PRIHODA NAD RASHODIMA za raspodjelu (preneseni)</t>
  </si>
  <si>
    <t>MANJAK PRIHODA NAD RASHODIMA za pokriće (preneseni)</t>
  </si>
  <si>
    <t>ZA 2023. GODINU</t>
  </si>
  <si>
    <t xml:space="preserve">Prihodi i rashodi te primici i izdaci ostvareni su, odnosno izvršeni u 2023. godini u Računu prihoda i rashoda i Računu financiranja, uz usporedbu prethodne godine, kako slijedi: 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</si>
  <si>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</si>
  <si>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</si>
  <si>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</si>
  <si>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67 Prihodi iz nadležnog proračuna i od HZZO-a temeljem ugovornih obveza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</si>
  <si>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</si>
  <si>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</si>
  <si>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</si>
  <si>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</si>
  <si>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</si>
  <si>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3114 Plaće za posebne uvjete rada</t>
  </si>
  <si>
    <t>3296 Troškovi sudskih postupaka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</si>
  <si>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</si>
  <si>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</si>
  <si>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</si>
  <si>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</si>
  <si>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</si>
  <si>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</si>
  <si>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</si>
  <si>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</si>
  <si>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</si>
  <si>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</si>
  <si>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</si>
  <si>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</si>
  <si>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</si>
  <si>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</si>
  <si>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</si>
  <si>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</si>
  <si>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</si>
  <si>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 xml:space="preserve">Sažetak godišnjeg izvještaja o izvršenju Financijskog plana za 2023. godinu izgleda kako slijedi: </t>
  </si>
  <si>
    <t>Ostvarenje / izvršenje 
2022.</t>
  </si>
  <si>
    <t>Ostvarenje / izvršenje 
2023.</t>
  </si>
  <si>
    <t>OSNOVNE ŠKOLE VINICA</t>
  </si>
  <si>
    <t>3812 Tekuće donacije u naravi</t>
  </si>
  <si>
    <t>14120 OSNOVNA ŠKOLA VINICA</t>
  </si>
  <si>
    <t>Glava: 15-2 OSNOVNO ŠKOLSKO OBRAZOVANJE</t>
  </si>
  <si>
    <t>Razdjel: 15 UPRAVNI ODJEL ZA PROSVJETU, KULTURU I SPORT</t>
  </si>
  <si>
    <t>K114002 EnU projekti na županijskim objektima</t>
  </si>
  <si>
    <t>K114012 Solarne elektrane</t>
  </si>
  <si>
    <t>T114010 Međunarodni projekti iz EU fondova</t>
  </si>
  <si>
    <t>T114017 Asistenti u nastavi</t>
  </si>
  <si>
    <t>T114030 Osiguranje prehrane učenika</t>
  </si>
  <si>
    <t>T114036 Školska Shema</t>
  </si>
  <si>
    <t>Program: 1210 JAVNE POTREBE U OBRAZOVANJU IZNAD ZAKONSKOG STANDARDA</t>
  </si>
  <si>
    <t>A121016 Programi u školstvu iznad zakonskog standarda</t>
  </si>
  <si>
    <t>A121019 Prehrana učenika</t>
  </si>
  <si>
    <t>A121020 Cjelodnevni boravak učenika</t>
  </si>
  <si>
    <t>A121023 Građanski odgoj</t>
  </si>
  <si>
    <t>A121025 Opskrba školskih ustanova besplatnim higijenskim potrepštinama</t>
  </si>
  <si>
    <t>T121001 Školski medni dan</t>
  </si>
  <si>
    <t>Program: 1230 ZAKONSKI STANDARD JAVNIH USTANOVA OŠ</t>
  </si>
  <si>
    <t>A123001 Odgojnoobrazovno, administrativno i tehničko osoblje</t>
  </si>
  <si>
    <t>K123001 Izgradnja i održavanje školskih objekata</t>
  </si>
  <si>
    <t>Ostvarenje/                                     izvršenje 
2022.</t>
  </si>
  <si>
    <t>Ostvarenje/               izvršenje 
2023.</t>
  </si>
  <si>
    <t>Ostvarenje /                    izvršenje 
2023.</t>
  </si>
  <si>
    <t>Tekući plan
2023.</t>
  </si>
  <si>
    <t>6=5/2*100</t>
  </si>
  <si>
    <t>7=5/4*100</t>
  </si>
  <si>
    <t>Rebalans
2023.</t>
  </si>
  <si>
    <t xml:space="preserve">Rebalans 2023. </t>
  </si>
  <si>
    <t xml:space="preserve">Tekući plan 2023. </t>
  </si>
  <si>
    <t>5=4/3*100</t>
  </si>
  <si>
    <t>____________________</t>
  </si>
  <si>
    <t>Rashodi i izdaci u Posebnom dijelu Financijskog plana iskazani po organizacijskoj i programskoj klasifikaciji, izvršeni su kako slijedi:</t>
  </si>
  <si>
    <t>GODIŠNJI IZVJEŠTAJ O IZVRŠENJU FINANCIJSKOG PLANA</t>
  </si>
  <si>
    <t>Nikolina Siročić</t>
  </si>
  <si>
    <t>Vinica, 27. ožujka 2024.</t>
  </si>
  <si>
    <t xml:space="preserve">PREDSJEDNICA ŠKOLSKOG ODBORA: </t>
  </si>
  <si>
    <r>
      <t>Temeljem odredbi članka 81.-87. Zakona o proračunu (Narodne novine br. 144/21), članka 52. Pravilnika o polugodišnjem i godišnjem izvještaju o izvršenju proračuna i financijskog plana (Narodne novine br. 85/23), članka 29. Odluke o izvršavanju Proračuna Varaždinske županije za 2023. godinu (Službeni vjesnik Varaždinske županije br. 110/22) i članka 35</t>
    </r>
    <r>
      <rPr>
        <sz val="12"/>
        <rFont val="Times New Roman"/>
        <family val="1"/>
        <charset val="238"/>
      </rPr>
      <t>.</t>
    </r>
    <r>
      <rPr>
        <sz val="12"/>
        <color theme="1"/>
        <rFont val="Times New Roman"/>
        <family val="1"/>
        <charset val="238"/>
      </rPr>
      <t xml:space="preserve"> Statuta </t>
    </r>
    <r>
      <rPr>
        <sz val="12"/>
        <rFont val="Times New Roman"/>
        <family val="1"/>
        <charset val="238"/>
      </rPr>
      <t xml:space="preserve">Osnovne škole Vinica te Izmjena i dopuna Statuta Osnovne škole Vinica, Školski odbor Osnovne škole Vinica na sjednici održanoj 27. ožujka 2024. godine, </t>
    </r>
    <r>
      <rPr>
        <sz val="12"/>
        <color theme="1"/>
        <rFont val="Times New Roman"/>
        <family val="1"/>
        <charset val="238"/>
      </rPr>
      <t>donosi:</t>
    </r>
  </si>
  <si>
    <t>Članak 4.</t>
  </si>
  <si>
    <t>Godišnji izvještaj o izvršenju Financijskog plana Osnovne škole Vinica za 2023. godinu objavljuje se na mrežnim stranicama Škole.</t>
  </si>
  <si>
    <t>KLASA: 400-04/24-01/1</t>
  </si>
  <si>
    <t>URBROJ: 2186-142-01-24-05</t>
  </si>
  <si>
    <t>-</t>
  </si>
  <si>
    <t>34 Financijski rasodi</t>
  </si>
  <si>
    <t>73.648, 00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</si>
</sst>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5"/>
      <name val="Times New Roman"/>
      <family val="1"/>
      <charset val="238"/>
    </font>
    <font>
      <b/>
      <sz val="10"/>
      <color rgb="FF0070C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66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1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2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6" fillId="38" borderId="0" xfId="0" applyFont="1" applyFill="1" applyAlignment="1">
      <alignment horizontal="left" wrapText="1" indent="3"/>
    </xf>
    <xf numFmtId="4" fontId="21" fillId="34" borderId="0" xfId="0" applyNumberFormat="1" applyFont="1" applyFill="1" applyAlignment="1">
      <alignment horizontal="right" wrapText="1" inden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43" fillId="34" borderId="0" xfId="0" applyFont="1" applyFill="1" applyAlignment="1">
      <alignment horizontal="left" wrapText="1" indent="3"/>
    </xf>
    <xf numFmtId="4" fontId="43" fillId="34" borderId="0" xfId="0" applyNumberFormat="1" applyFont="1" applyFill="1" applyAlignment="1">
      <alignment horizontal="right" wrapText="1" indent="1"/>
    </xf>
    <xf numFmtId="0" fontId="44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7" fillId="35" borderId="0" xfId="0" applyFont="1" applyFill="1"/>
    <xf numFmtId="0" fontId="48" fillId="35" borderId="0" xfId="0" applyFont="1" applyFill="1" applyAlignment="1">
      <alignment horizontal="center"/>
    </xf>
    <xf numFmtId="164" fontId="48" fillId="35" borderId="0" xfId="0" applyNumberFormat="1" applyFont="1" applyFill="1" applyAlignment="1">
      <alignment horizontal="center"/>
    </xf>
    <xf numFmtId="0" fontId="48" fillId="0" borderId="0" xfId="0" applyFont="1"/>
    <xf numFmtId="0" fontId="46" fillId="35" borderId="0" xfId="0" applyFont="1" applyFill="1" applyAlignment="1">
      <alignment wrapText="1"/>
    </xf>
    <xf numFmtId="0" fontId="44" fillId="0" borderId="0" xfId="0" applyFont="1" applyAlignment="1">
      <alignment horizontal="right" indent="1"/>
    </xf>
    <xf numFmtId="4" fontId="27" fillId="0" borderId="0" xfId="0" applyNumberFormat="1" applyFont="1" applyFill="1" applyAlignment="1">
      <alignment horizontal="right" wrapText="1"/>
    </xf>
    <xf numFmtId="4" fontId="21" fillId="0" borderId="0" xfId="0" applyNumberFormat="1" applyFont="1" applyFill="1" applyAlignment="1">
      <alignment horizontal="right" wrapText="1"/>
    </xf>
    <xf numFmtId="4" fontId="24" fillId="0" borderId="0" xfId="0" applyNumberFormat="1" applyFont="1" applyFill="1" applyAlignment="1">
      <alignment horizontal="right" wrapText="1"/>
    </xf>
    <xf numFmtId="0" fontId="26" fillId="34" borderId="0" xfId="0" applyFont="1" applyFill="1" applyAlignment="1">
      <alignment horizontal="left" wrapText="1" indent="1"/>
    </xf>
    <xf numFmtId="0" fontId="21" fillId="33" borderId="0" xfId="0" applyFont="1" applyFill="1" applyBorder="1" applyAlignment="1">
      <alignment horizontal="left" wrapText="1" indent="1"/>
    </xf>
    <xf numFmtId="4" fontId="21" fillId="33" borderId="0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Border="1" applyAlignment="1">
      <alignment horizontal="right" wrapText="1" indent="1"/>
    </xf>
    <xf numFmtId="0" fontId="21" fillId="34" borderId="0" xfId="0" applyFont="1" applyFill="1" applyBorder="1" applyAlignment="1">
      <alignment horizontal="left" wrapText="1" indent="5"/>
    </xf>
    <xf numFmtId="0" fontId="24" fillId="34" borderId="0" xfId="0" applyFont="1" applyFill="1" applyBorder="1" applyAlignment="1">
      <alignment horizontal="left" wrapText="1" indent="5"/>
    </xf>
    <xf numFmtId="0" fontId="24" fillId="34" borderId="0" xfId="0" applyFont="1" applyFill="1" applyBorder="1" applyAlignment="1">
      <alignment horizontal="left" wrapText="1" indent="1"/>
    </xf>
    <xf numFmtId="4" fontId="24" fillId="34" borderId="0" xfId="0" applyNumberFormat="1" applyFont="1" applyFill="1" applyBorder="1" applyAlignment="1">
      <alignment horizontal="right" wrapText="1" indent="1"/>
    </xf>
    <xf numFmtId="4" fontId="24" fillId="34" borderId="0" xfId="0" applyNumberFormat="1" applyFont="1" applyFill="1" applyBorder="1" applyAlignment="1">
      <alignment horizontal="left" wrapText="1" indent="1"/>
    </xf>
    <xf numFmtId="0" fontId="50" fillId="34" borderId="0" xfId="0" applyFont="1" applyFill="1" applyBorder="1" applyAlignment="1">
      <alignment horizontal="left" wrapText="1" indent="3"/>
    </xf>
    <xf numFmtId="4" fontId="50" fillId="34" borderId="0" xfId="0" applyNumberFormat="1" applyFont="1" applyFill="1" applyBorder="1" applyAlignment="1">
      <alignment horizontal="right" wrapText="1" indent="1"/>
    </xf>
    <xf numFmtId="4" fontId="50" fillId="34" borderId="0" xfId="0" applyNumberFormat="1" applyFont="1" applyFill="1" applyBorder="1" applyAlignment="1">
      <alignment horizontal="left" wrapText="1" indent="1"/>
    </xf>
    <xf numFmtId="0" fontId="33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31" fillId="34" borderId="0" xfId="0" applyFont="1" applyFill="1"/>
    <xf numFmtId="0" fontId="19" fillId="34" borderId="0" xfId="0" applyFont="1" applyFill="1" applyAlignment="1">
      <alignment horizontal="left" indent="1"/>
    </xf>
    <xf numFmtId="0" fontId="23" fillId="34" borderId="0" xfId="0" applyFont="1" applyFill="1" applyAlignment="1">
      <alignment horizontal="left" indent="1"/>
    </xf>
    <xf numFmtId="0" fontId="45" fillId="34" borderId="0" xfId="0" applyFont="1" applyFill="1"/>
    <xf numFmtId="0" fontId="25" fillId="34" borderId="0" xfId="0" applyFont="1" applyFill="1" applyAlignment="1">
      <alignment horizontal="left" indent="1"/>
    </xf>
    <xf numFmtId="4" fontId="39" fillId="0" borderId="0" xfId="0" applyNumberFormat="1" applyFont="1"/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center" vertical="center" wrapText="1"/>
    </xf>
    <xf numFmtId="0" fontId="33" fillId="35" borderId="0" xfId="0" applyFont="1" applyFill="1" applyAlignment="1">
      <alignment horizontal="center"/>
    </xf>
    <xf numFmtId="0" fontId="49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35" borderId="0" xfId="0" applyFont="1" applyFill="1" applyAlignment="1">
      <alignment horizontal="left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8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zoomScaleNormal="100" workbookViewId="0">
      <selection activeCell="I28" sqref="I28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43" bestFit="1" customWidth="1"/>
    <col min="7" max="7" width="9" style="43" customWidth="1"/>
    <col min="8" max="8" width="8.88671875" style="15"/>
    <col min="9" max="9" width="15.44140625" style="15" bestFit="1" customWidth="1"/>
    <col min="10" max="16384" width="8.88671875" style="15"/>
  </cols>
  <sheetData>
    <row r="1" spans="1:13" ht="74.25" customHeight="1" x14ac:dyDescent="0.3">
      <c r="A1" s="156" t="s">
        <v>212</v>
      </c>
      <c r="B1" s="156"/>
      <c r="C1" s="156"/>
      <c r="D1" s="156"/>
      <c r="E1" s="156"/>
      <c r="F1" s="156"/>
      <c r="G1" s="156"/>
      <c r="H1" s="149"/>
      <c r="I1" s="149"/>
      <c r="J1" s="149"/>
      <c r="K1" s="149"/>
      <c r="L1" s="149"/>
      <c r="M1" s="149"/>
    </row>
    <row r="2" spans="1:13" ht="18.600000000000001" x14ac:dyDescent="0.3">
      <c r="A2" s="157" t="s">
        <v>208</v>
      </c>
      <c r="B2" s="157"/>
      <c r="C2" s="157"/>
      <c r="D2" s="157"/>
      <c r="E2" s="157"/>
      <c r="F2" s="157"/>
      <c r="G2" s="157"/>
      <c r="H2" s="149"/>
      <c r="I2" s="149"/>
      <c r="J2" s="149"/>
      <c r="K2" s="149"/>
      <c r="L2" s="149"/>
      <c r="M2" s="149"/>
    </row>
    <row r="3" spans="1:13" ht="18.600000000000001" x14ac:dyDescent="0.3">
      <c r="A3" s="158" t="s">
        <v>175</v>
      </c>
      <c r="B3" s="158"/>
      <c r="C3" s="158"/>
      <c r="D3" s="158"/>
      <c r="E3" s="158"/>
      <c r="F3" s="158"/>
      <c r="G3" s="158"/>
      <c r="H3" s="149"/>
      <c r="I3" s="149"/>
      <c r="J3" s="149"/>
      <c r="K3" s="149"/>
      <c r="L3" s="149"/>
      <c r="M3" s="149"/>
    </row>
    <row r="4" spans="1:13" ht="18.600000000000001" x14ac:dyDescent="0.3">
      <c r="A4" s="157" t="s">
        <v>142</v>
      </c>
      <c r="B4" s="157"/>
      <c r="C4" s="157"/>
      <c r="D4" s="157"/>
      <c r="E4" s="157"/>
      <c r="F4" s="157"/>
      <c r="G4" s="157"/>
      <c r="H4" s="149"/>
      <c r="I4" s="149"/>
      <c r="J4" s="149"/>
      <c r="K4" s="149"/>
      <c r="L4" s="149"/>
      <c r="M4" s="149"/>
    </row>
    <row r="5" spans="1:13" ht="9.75" customHeight="1" x14ac:dyDescent="0.4">
      <c r="A5" s="16"/>
      <c r="B5" s="16"/>
      <c r="C5" s="16"/>
      <c r="D5" s="16"/>
      <c r="E5" s="16"/>
      <c r="F5" s="36"/>
      <c r="G5" s="36"/>
    </row>
    <row r="6" spans="1:13" ht="18.600000000000001" x14ac:dyDescent="0.3">
      <c r="A6" s="157" t="s">
        <v>89</v>
      </c>
      <c r="B6" s="157"/>
      <c r="C6" s="157"/>
      <c r="D6" s="157"/>
      <c r="E6" s="157"/>
      <c r="F6" s="157"/>
      <c r="G6" s="157"/>
    </row>
    <row r="7" spans="1:13" ht="6.75" customHeight="1" x14ac:dyDescent="0.3">
      <c r="A7" s="17"/>
      <c r="B7" s="17"/>
      <c r="C7" s="17"/>
      <c r="D7" s="17"/>
      <c r="E7" s="17"/>
      <c r="F7" s="35"/>
      <c r="G7" s="35"/>
      <c r="K7" s="30"/>
    </row>
    <row r="8" spans="1:13" x14ac:dyDescent="0.3">
      <c r="A8" s="159" t="s">
        <v>90</v>
      </c>
      <c r="B8" s="159"/>
      <c r="C8" s="159"/>
      <c r="D8" s="159"/>
      <c r="E8" s="159"/>
      <c r="F8" s="159"/>
      <c r="G8" s="159"/>
    </row>
    <row r="9" spans="1:13" ht="13.95" customHeight="1" x14ac:dyDescent="0.3">
      <c r="A9" s="18"/>
      <c r="B9" s="18"/>
      <c r="C9" s="18"/>
      <c r="D9" s="18"/>
      <c r="E9" s="18"/>
      <c r="F9" s="37"/>
      <c r="G9" s="37"/>
    </row>
    <row r="10" spans="1:13" x14ac:dyDescent="0.3">
      <c r="A10" s="160" t="s">
        <v>172</v>
      </c>
      <c r="B10" s="160"/>
      <c r="C10" s="160"/>
      <c r="D10" s="160"/>
      <c r="E10" s="160"/>
      <c r="F10" s="160"/>
      <c r="G10" s="160"/>
    </row>
    <row r="11" spans="1:13" x14ac:dyDescent="0.3">
      <c r="A11" s="124"/>
      <c r="B11" s="124"/>
      <c r="C11" s="124"/>
      <c r="D11" s="147"/>
      <c r="E11" s="124"/>
      <c r="F11" s="124"/>
      <c r="G11" s="124"/>
    </row>
    <row r="12" spans="1:13" s="128" customFormat="1" x14ac:dyDescent="0.3">
      <c r="A12" s="125" t="s">
        <v>170</v>
      </c>
      <c r="B12" s="126"/>
      <c r="C12" s="126"/>
      <c r="D12" s="126"/>
      <c r="E12" s="126"/>
      <c r="F12" s="127"/>
      <c r="G12" s="127"/>
    </row>
    <row r="13" spans="1:13" s="30" customFormat="1" ht="28.95" customHeight="1" x14ac:dyDescent="0.3">
      <c r="A13" s="29" t="s">
        <v>91</v>
      </c>
      <c r="B13" s="29" t="s">
        <v>173</v>
      </c>
      <c r="C13" s="29" t="s">
        <v>202</v>
      </c>
      <c r="D13" s="29" t="s">
        <v>199</v>
      </c>
      <c r="E13" s="29" t="s">
        <v>174</v>
      </c>
      <c r="F13" s="38" t="s">
        <v>123</v>
      </c>
      <c r="G13" s="38" t="s">
        <v>124</v>
      </c>
    </row>
    <row r="14" spans="1:13" s="19" customFormat="1" ht="8.25" customHeight="1" thickBot="1" x14ac:dyDescent="0.25">
      <c r="A14" s="84">
        <v>1</v>
      </c>
      <c r="B14" s="84">
        <v>2</v>
      </c>
      <c r="C14" s="84">
        <v>3</v>
      </c>
      <c r="D14" s="84">
        <v>4</v>
      </c>
      <c r="E14" s="84">
        <v>5</v>
      </c>
      <c r="F14" s="85" t="s">
        <v>200</v>
      </c>
      <c r="G14" s="85" t="s">
        <v>201</v>
      </c>
    </row>
    <row r="15" spans="1:13" ht="18" customHeight="1" thickTop="1" x14ac:dyDescent="0.3">
      <c r="A15" s="27" t="s">
        <v>0</v>
      </c>
      <c r="B15" s="28"/>
      <c r="C15" s="28"/>
      <c r="D15" s="28"/>
      <c r="E15" s="28"/>
      <c r="F15" s="42"/>
      <c r="G15" s="42"/>
    </row>
    <row r="16" spans="1:13" ht="18" customHeight="1" x14ac:dyDescent="0.3">
      <c r="A16" s="21" t="s">
        <v>1</v>
      </c>
      <c r="B16" s="22">
        <v>1011933.33</v>
      </c>
      <c r="C16" s="22">
        <v>1042297</v>
      </c>
      <c r="D16" s="22">
        <v>1042297</v>
      </c>
      <c r="E16" s="22">
        <v>1160606.31</v>
      </c>
      <c r="F16" s="39">
        <f>IFERROR(E16/B16*100,"-")</f>
        <v>114.69197382795961</v>
      </c>
      <c r="G16" s="39">
        <f>E16/D16*100</f>
        <v>111.35082514868604</v>
      </c>
      <c r="I16" s="20"/>
    </row>
    <row r="17" spans="1:9" ht="18" customHeight="1" x14ac:dyDescent="0.3">
      <c r="A17" s="21" t="s">
        <v>13</v>
      </c>
      <c r="B17" s="22">
        <v>0</v>
      </c>
      <c r="C17" s="22">
        <v>0</v>
      </c>
      <c r="D17" s="22">
        <v>0</v>
      </c>
      <c r="E17" s="22">
        <f>'P i R -Tablica 1.'!E42</f>
        <v>0</v>
      </c>
      <c r="F17" s="39" t="str">
        <f>IFERROR(E17/B17*100,"-")</f>
        <v>-</v>
      </c>
      <c r="G17" s="39" t="s">
        <v>217</v>
      </c>
    </row>
    <row r="18" spans="1:9" ht="18" customHeight="1" x14ac:dyDescent="0.3">
      <c r="A18" s="21" t="s">
        <v>15</v>
      </c>
      <c r="B18" s="22">
        <v>1015276.25</v>
      </c>
      <c r="C18" s="22">
        <v>1011566</v>
      </c>
      <c r="D18" s="22">
        <v>1011566</v>
      </c>
      <c r="E18" s="22">
        <v>1153583.0900000001</v>
      </c>
      <c r="F18" s="39">
        <f>IFERROR(E18/B18*100,"-")</f>
        <v>113.6225820312452</v>
      </c>
      <c r="G18" s="39">
        <f>E18/D18*100</f>
        <v>114.03933010797121</v>
      </c>
    </row>
    <row r="19" spans="1:9" ht="18" customHeight="1" x14ac:dyDescent="0.3">
      <c r="A19" s="21" t="s">
        <v>58</v>
      </c>
      <c r="B19" s="22">
        <v>23780.32</v>
      </c>
      <c r="C19" s="22">
        <v>42181</v>
      </c>
      <c r="D19" s="22">
        <v>42181</v>
      </c>
      <c r="E19" s="22">
        <v>24691.599999999999</v>
      </c>
      <c r="F19" s="39">
        <f>IFERROR(E19/B19*100,"-")</f>
        <v>103.83207627147154</v>
      </c>
      <c r="G19" s="39">
        <f>E19/D19*100</f>
        <v>58.537256110571114</v>
      </c>
    </row>
    <row r="20" spans="1:9" x14ac:dyDescent="0.3">
      <c r="A20" s="72" t="s">
        <v>92</v>
      </c>
      <c r="B20" s="73">
        <f>B16+B17-B18-B19</f>
        <v>-27123.240000000042</v>
      </c>
      <c r="C20" s="73">
        <f t="shared" ref="C20:D20" si="0">C16+C17-C18-C19</f>
        <v>-11450</v>
      </c>
      <c r="D20" s="73">
        <f t="shared" si="0"/>
        <v>-11450</v>
      </c>
      <c r="E20" s="73">
        <f t="shared" ref="E20" si="1">E16+E17-E18-E19</f>
        <v>-17668.380000000026</v>
      </c>
      <c r="F20" s="74"/>
      <c r="G20" s="74"/>
      <c r="I20" s="20"/>
    </row>
    <row r="21" spans="1:9" x14ac:dyDescent="0.3">
      <c r="A21" s="27" t="s">
        <v>67</v>
      </c>
      <c r="B21" s="70"/>
      <c r="C21" s="70"/>
      <c r="D21" s="70"/>
      <c r="E21" s="70"/>
      <c r="F21" s="71"/>
      <c r="G21" s="71"/>
    </row>
    <row r="22" spans="1:9" x14ac:dyDescent="0.3">
      <c r="A22" s="21" t="s">
        <v>68</v>
      </c>
      <c r="B22" s="22">
        <f>'Rač fin-Tablica 4.'!B7</f>
        <v>0</v>
      </c>
      <c r="C22" s="22">
        <v>0</v>
      </c>
      <c r="D22" s="22">
        <v>0</v>
      </c>
      <c r="E22" s="22">
        <v>0</v>
      </c>
      <c r="F22" s="39" t="str">
        <f>IFERROR(E22/B22*100,"-")</f>
        <v>-</v>
      </c>
      <c r="G22" s="39" t="str">
        <f>IFERROR(E22/#REF!*100,"-")</f>
        <v>-</v>
      </c>
    </row>
    <row r="23" spans="1:9" x14ac:dyDescent="0.3">
      <c r="A23" s="21" t="s">
        <v>72</v>
      </c>
      <c r="B23" s="22">
        <f>'Rač fin-Tablica 4.'!B16</f>
        <v>0</v>
      </c>
      <c r="C23" s="22">
        <v>0</v>
      </c>
      <c r="D23" s="22">
        <v>0</v>
      </c>
      <c r="E23" s="22">
        <f>'Rač fin-Tablica 4.'!E16</f>
        <v>0</v>
      </c>
      <c r="F23" s="39" t="str">
        <f>IFERROR(E23/B23*100,"-")</f>
        <v>-</v>
      </c>
      <c r="G23" s="39" t="str">
        <f>IFERROR(E23/#REF!*100,"-")</f>
        <v>-</v>
      </c>
      <c r="I23" s="20"/>
    </row>
    <row r="24" spans="1:9" x14ac:dyDescent="0.3">
      <c r="A24" s="72" t="s">
        <v>93</v>
      </c>
      <c r="B24" s="73">
        <f>B22-B23</f>
        <v>0</v>
      </c>
      <c r="C24" s="73">
        <f t="shared" ref="C24:D24" si="2">C22-C23</f>
        <v>0</v>
      </c>
      <c r="D24" s="73">
        <f t="shared" si="2"/>
        <v>0</v>
      </c>
      <c r="E24" s="73">
        <f t="shared" ref="E24" si="3">E22-E23</f>
        <v>0</v>
      </c>
      <c r="F24" s="74"/>
      <c r="G24" s="74"/>
    </row>
    <row r="25" spans="1:9" x14ac:dyDescent="0.3">
      <c r="A25" s="27" t="s">
        <v>157</v>
      </c>
      <c r="B25" s="75"/>
      <c r="C25" s="75"/>
      <c r="D25" s="75"/>
      <c r="E25" s="75"/>
      <c r="F25" s="76"/>
      <c r="G25" s="76"/>
    </row>
    <row r="26" spans="1:9" x14ac:dyDescent="0.3">
      <c r="A26" s="21" t="s">
        <v>100</v>
      </c>
      <c r="B26" s="26">
        <f>B16+B17+B22</f>
        <v>1011933.33</v>
      </c>
      <c r="C26" s="26">
        <f>C16+C17+C22</f>
        <v>1042297</v>
      </c>
      <c r="D26" s="26">
        <f>D16+D17+D22</f>
        <v>1042297</v>
      </c>
      <c r="E26" s="26">
        <f>E16+E17+E22</f>
        <v>1160606.31</v>
      </c>
      <c r="F26" s="41">
        <f>IFERROR(E26/B26*100,"-")</f>
        <v>114.69197382795961</v>
      </c>
      <c r="G26" s="41">
        <f>E26/D26*100</f>
        <v>111.35082514868604</v>
      </c>
      <c r="I26" s="20"/>
    </row>
    <row r="27" spans="1:9" x14ac:dyDescent="0.3">
      <c r="A27" s="21" t="s">
        <v>96</v>
      </c>
      <c r="B27" s="26">
        <f>B18+B19+B23</f>
        <v>1039056.57</v>
      </c>
      <c r="C27" s="26">
        <f>C18+C19+C23</f>
        <v>1053747</v>
      </c>
      <c r="D27" s="26">
        <f>D18+D19+D23</f>
        <v>1053747</v>
      </c>
      <c r="E27" s="26">
        <f>E18+E19+E23</f>
        <v>1178274.6900000002</v>
      </c>
      <c r="F27" s="41">
        <f>IFERROR(E27/B27*100,"-")</f>
        <v>113.39851207523766</v>
      </c>
      <c r="G27" s="41">
        <f>E27/D27*100</f>
        <v>111.81760802165988</v>
      </c>
      <c r="I27" s="20"/>
    </row>
    <row r="28" spans="1:9" x14ac:dyDescent="0.3">
      <c r="A28" s="72" t="s">
        <v>97</v>
      </c>
      <c r="B28" s="73">
        <f>B26-B27</f>
        <v>-27123.239999999991</v>
      </c>
      <c r="C28" s="73">
        <f t="shared" ref="C28:E28" si="4">C26-C27</f>
        <v>-11450</v>
      </c>
      <c r="D28" s="73">
        <f t="shared" ref="D28" si="5">D26-D27</f>
        <v>-11450</v>
      </c>
      <c r="E28" s="73">
        <f t="shared" si="4"/>
        <v>-17668.380000000121</v>
      </c>
      <c r="F28" s="74"/>
      <c r="G28" s="74"/>
      <c r="I28" s="20"/>
    </row>
    <row r="29" spans="1:9" ht="3.75" customHeight="1" x14ac:dyDescent="0.3">
      <c r="A29" s="21"/>
      <c r="B29" s="22"/>
      <c r="C29" s="22"/>
      <c r="D29" s="22"/>
      <c r="E29" s="22"/>
      <c r="F29" s="39"/>
      <c r="G29" s="39"/>
    </row>
    <row r="30" spans="1:9" x14ac:dyDescent="0.3">
      <c r="A30" s="23" t="s">
        <v>94</v>
      </c>
      <c r="B30" s="24">
        <v>0</v>
      </c>
      <c r="C30" s="24">
        <v>0</v>
      </c>
      <c r="D30" s="24">
        <v>0</v>
      </c>
      <c r="E30" s="24">
        <v>0</v>
      </c>
      <c r="F30" s="40"/>
      <c r="G30" s="40"/>
      <c r="I30" s="20"/>
    </row>
    <row r="31" spans="1:9" x14ac:dyDescent="0.3">
      <c r="A31" s="23" t="s">
        <v>95</v>
      </c>
      <c r="B31" s="98">
        <v>52367.64</v>
      </c>
      <c r="C31" s="24">
        <v>11450</v>
      </c>
      <c r="D31" s="24">
        <v>11450</v>
      </c>
      <c r="E31" s="98">
        <v>11450</v>
      </c>
      <c r="F31" s="40"/>
      <c r="G31" s="40"/>
      <c r="I31" s="20"/>
    </row>
    <row r="32" spans="1:9" ht="1.5" customHeight="1" x14ac:dyDescent="0.3">
      <c r="A32" s="21"/>
      <c r="B32" s="25"/>
      <c r="C32" s="25"/>
      <c r="D32" s="25"/>
      <c r="E32" s="22"/>
      <c r="F32" s="39"/>
      <c r="G32" s="39"/>
    </row>
    <row r="33" spans="1:9" x14ac:dyDescent="0.3">
      <c r="A33" s="77" t="s">
        <v>101</v>
      </c>
      <c r="B33" s="78"/>
      <c r="C33" s="78"/>
      <c r="D33" s="78"/>
      <c r="E33" s="79"/>
      <c r="F33" s="80"/>
      <c r="G33" s="80"/>
    </row>
    <row r="34" spans="1:9" x14ac:dyDescent="0.3">
      <c r="A34" s="21" t="s">
        <v>140</v>
      </c>
      <c r="B34" s="22">
        <v>0</v>
      </c>
      <c r="C34" s="22">
        <v>11450</v>
      </c>
      <c r="D34" s="22">
        <v>11450</v>
      </c>
      <c r="E34" s="22">
        <v>11450</v>
      </c>
      <c r="F34" s="39"/>
      <c r="G34" s="39"/>
      <c r="I34" s="20"/>
    </row>
    <row r="35" spans="1:9" x14ac:dyDescent="0.3">
      <c r="A35" s="21" t="s">
        <v>141</v>
      </c>
      <c r="B35" s="22">
        <v>0</v>
      </c>
      <c r="C35" s="22">
        <v>0</v>
      </c>
      <c r="D35" s="22">
        <v>0</v>
      </c>
      <c r="E35" s="22">
        <v>0</v>
      </c>
      <c r="F35" s="39"/>
      <c r="G35" s="39"/>
      <c r="I35" s="20"/>
    </row>
    <row r="36" spans="1:9" ht="18" customHeight="1" x14ac:dyDescent="0.3">
      <c r="A36" s="72" t="s">
        <v>110</v>
      </c>
      <c r="B36" s="73">
        <f>B34+B35</f>
        <v>0</v>
      </c>
      <c r="C36" s="73">
        <f>C34+C35</f>
        <v>11450</v>
      </c>
      <c r="D36" s="73">
        <f>D34+D35</f>
        <v>11450</v>
      </c>
      <c r="E36" s="73">
        <f>E34+E35</f>
        <v>11450</v>
      </c>
      <c r="F36" s="74"/>
      <c r="G36" s="74"/>
      <c r="I36" s="20"/>
    </row>
    <row r="37" spans="1:9" ht="9" customHeight="1" x14ac:dyDescent="0.3"/>
    <row r="38" spans="1:9" x14ac:dyDescent="0.3">
      <c r="A38" s="81" t="s">
        <v>97</v>
      </c>
      <c r="B38" s="82">
        <f>B28+B36</f>
        <v>-27123.239999999991</v>
      </c>
      <c r="C38" s="82">
        <f>C28+C36</f>
        <v>0</v>
      </c>
      <c r="D38" s="82">
        <f>D28+D36</f>
        <v>0</v>
      </c>
      <c r="E38" s="82">
        <f>E28+E36</f>
        <v>-6218.3800000001211</v>
      </c>
      <c r="F38" s="83"/>
      <c r="G38" s="83"/>
      <c r="I38" s="20"/>
    </row>
    <row r="39" spans="1:9" ht="29.4" customHeight="1" x14ac:dyDescent="0.3">
      <c r="A39" s="155" t="s">
        <v>156</v>
      </c>
      <c r="B39" s="155"/>
      <c r="C39" s="155"/>
      <c r="D39" s="155"/>
      <c r="E39" s="155"/>
      <c r="F39" s="155"/>
      <c r="G39" s="155"/>
    </row>
    <row r="40" spans="1:9" x14ac:dyDescent="0.3">
      <c r="I40" s="20"/>
    </row>
    <row r="42" spans="1:9" x14ac:dyDescent="0.3">
      <c r="E42" s="20"/>
    </row>
    <row r="43" spans="1:9" x14ac:dyDescent="0.3">
      <c r="E43" s="20"/>
    </row>
    <row r="44" spans="1:9" x14ac:dyDescent="0.3">
      <c r="E44" s="20"/>
    </row>
  </sheetData>
  <mergeCells count="8">
    <mergeCell ref="A39:G39"/>
    <mergeCell ref="A1:G1"/>
    <mergeCell ref="A2:G2"/>
    <mergeCell ref="A3:G3"/>
    <mergeCell ref="A6:G6"/>
    <mergeCell ref="A8:G8"/>
    <mergeCell ref="A10:G10"/>
    <mergeCell ref="A4:G4"/>
  </mergeCells>
  <conditionalFormatting sqref="B30:B31 B34:C35 E34:E35">
    <cfRule type="containsBlanks" dxfId="85" priority="4">
      <formula>LEN(TRIM(B30))=0</formula>
    </cfRule>
  </conditionalFormatting>
  <conditionalFormatting sqref="E30:E31">
    <cfRule type="containsBlanks" dxfId="84" priority="3">
      <formula>LEN(TRIM(E30))=0</formula>
    </cfRule>
  </conditionalFormatting>
  <conditionalFormatting sqref="D34:D35">
    <cfRule type="containsBlanks" dxfId="83" priority="1">
      <formula>LEN(TRIM(D34))=0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0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showGridLines="0" zoomScaleNormal="100" workbookViewId="0">
      <selection activeCell="K36" sqref="K36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6640625" style="1" bestFit="1" customWidth="1"/>
    <col min="4" max="4" width="15.6640625" style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1" spans="1:14" s="3" customFormat="1" ht="15.6" x14ac:dyDescent="0.3">
      <c r="A1" s="161" t="s">
        <v>78</v>
      </c>
      <c r="B1" s="161"/>
      <c r="C1" s="161"/>
      <c r="D1" s="161"/>
      <c r="E1" s="161"/>
      <c r="F1" s="161"/>
      <c r="G1" s="161"/>
    </row>
    <row r="2" spans="1:14" s="3" customFormat="1" ht="7.5" customHeight="1" x14ac:dyDescent="0.3">
      <c r="A2" s="2"/>
      <c r="B2" s="2"/>
      <c r="C2" s="2"/>
      <c r="D2" s="148"/>
      <c r="E2" s="2"/>
      <c r="F2" s="2"/>
      <c r="G2" s="8"/>
    </row>
    <row r="3" spans="1:14" s="3" customFormat="1" ht="15.6" x14ac:dyDescent="0.3">
      <c r="A3" s="162" t="s">
        <v>143</v>
      </c>
      <c r="B3" s="162"/>
      <c r="C3" s="162"/>
      <c r="D3" s="162"/>
      <c r="E3" s="162"/>
      <c r="F3" s="162"/>
      <c r="G3" s="162"/>
    </row>
    <row r="4" spans="1:14" s="3" customFormat="1" ht="6.75" customHeight="1" x14ac:dyDescent="0.3">
      <c r="G4" s="9"/>
    </row>
    <row r="5" spans="1:14" s="3" customFormat="1" ht="15.6" x14ac:dyDescent="0.3">
      <c r="A5" s="129" t="s">
        <v>0</v>
      </c>
      <c r="G5" s="9"/>
    </row>
    <row r="6" spans="1:14" s="3" customFormat="1" ht="11.25" customHeight="1" x14ac:dyDescent="0.3">
      <c r="A6" s="59"/>
      <c r="G6" s="9"/>
    </row>
    <row r="7" spans="1:14" s="123" customFormat="1" ht="15.6" x14ac:dyDescent="0.3">
      <c r="A7" s="163" t="s">
        <v>164</v>
      </c>
      <c r="B7" s="163"/>
      <c r="C7" s="163"/>
      <c r="D7" s="163"/>
      <c r="E7" s="163"/>
      <c r="F7" s="163"/>
      <c r="G7" s="163"/>
    </row>
    <row r="8" spans="1:14" ht="6.75" customHeight="1" x14ac:dyDescent="0.25">
      <c r="A8" s="46"/>
      <c r="B8" s="46"/>
      <c r="C8" s="46"/>
      <c r="D8" s="46"/>
      <c r="E8" s="46"/>
      <c r="F8" s="46"/>
      <c r="G8" s="47"/>
    </row>
    <row r="9" spans="1:14" ht="39.6" x14ac:dyDescent="0.25">
      <c r="A9" s="58" t="s">
        <v>77</v>
      </c>
      <c r="B9" s="29" t="s">
        <v>173</v>
      </c>
      <c r="C9" s="29" t="s">
        <v>202</v>
      </c>
      <c r="D9" s="29" t="s">
        <v>199</v>
      </c>
      <c r="E9" s="29" t="s">
        <v>174</v>
      </c>
      <c r="F9" s="38" t="s">
        <v>123</v>
      </c>
      <c r="G9" s="38" t="s">
        <v>124</v>
      </c>
      <c r="I9" s="150"/>
      <c r="J9" s="150"/>
      <c r="K9" s="150"/>
      <c r="L9" s="150"/>
      <c r="M9" s="150"/>
      <c r="N9" s="150"/>
    </row>
    <row r="10" spans="1:14" s="4" customFormat="1" ht="10.199999999999999" x14ac:dyDescent="0.2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 t="s">
        <v>200</v>
      </c>
      <c r="G10" s="57" t="s">
        <v>201</v>
      </c>
      <c r="I10" s="151"/>
      <c r="J10" s="151"/>
      <c r="K10" s="151"/>
      <c r="L10" s="151"/>
      <c r="M10" s="151"/>
      <c r="N10" s="151"/>
    </row>
    <row r="11" spans="1:14" ht="15.6" x14ac:dyDescent="0.3">
      <c r="A11" s="7" t="s">
        <v>1</v>
      </c>
      <c r="B11" s="105">
        <f>B12+B22+B26+B30+B36</f>
        <v>1011933.33</v>
      </c>
      <c r="C11" s="105">
        <f>C12+C22+C26+C30+C36</f>
        <v>1042297</v>
      </c>
      <c r="D11" s="105">
        <f>D12+D22+D26+D30+D36</f>
        <v>1042297</v>
      </c>
      <c r="E11" s="105">
        <f t="shared" ref="E11" si="0">E12+E22+E26+E30+E36</f>
        <v>1160606.31</v>
      </c>
      <c r="F11" s="111">
        <f t="shared" ref="F11:F20" si="1">IFERROR(E11/B11*100,"-")</f>
        <v>114.69197382795961</v>
      </c>
      <c r="G11" s="111">
        <f>IFERROR(E11/C11*100,"-")</f>
        <v>111.35082514868604</v>
      </c>
      <c r="H11" s="86"/>
      <c r="I11" s="149"/>
      <c r="J11" s="150"/>
      <c r="K11" s="150"/>
      <c r="L11" s="150"/>
      <c r="M11" s="150"/>
      <c r="N11" s="150"/>
    </row>
    <row r="12" spans="1:14" ht="15.6" x14ac:dyDescent="0.3">
      <c r="A12" s="54" t="s">
        <v>2</v>
      </c>
      <c r="B12" s="106">
        <f>B13+B16+B18</f>
        <v>879598.48</v>
      </c>
      <c r="C12" s="106">
        <v>866770</v>
      </c>
      <c r="D12" s="106">
        <v>866770</v>
      </c>
      <c r="E12" s="106">
        <f>E13+E16+E18</f>
        <v>1033538.6900000001</v>
      </c>
      <c r="F12" s="112">
        <f t="shared" si="1"/>
        <v>117.50119099796534</v>
      </c>
      <c r="G12" s="112">
        <f t="shared" ref="G12:G48" si="2">IFERROR(E12/C12*100,"-")</f>
        <v>119.24024712438133</v>
      </c>
      <c r="H12" s="86"/>
      <c r="I12" s="149"/>
      <c r="J12" s="150"/>
      <c r="K12" s="150"/>
      <c r="L12" s="150"/>
      <c r="M12" s="150"/>
      <c r="N12" s="150"/>
    </row>
    <row r="13" spans="1:14" x14ac:dyDescent="0.25">
      <c r="A13" s="50" t="s">
        <v>144</v>
      </c>
      <c r="B13" s="106">
        <f>B14+B15</f>
        <v>848441.69</v>
      </c>
      <c r="C13" s="106">
        <v>832000</v>
      </c>
      <c r="D13" s="106">
        <v>832000</v>
      </c>
      <c r="E13" s="106">
        <f t="shared" ref="E13" si="3">E14+E15</f>
        <v>1007765.13</v>
      </c>
      <c r="F13" s="112">
        <f t="shared" si="1"/>
        <v>118.77836059658975</v>
      </c>
      <c r="G13" s="112">
        <f t="shared" si="2"/>
        <v>121.12561658653847</v>
      </c>
      <c r="H13" s="86"/>
    </row>
    <row r="14" spans="1:14" x14ac:dyDescent="0.25">
      <c r="A14" s="51" t="s">
        <v>145</v>
      </c>
      <c r="B14" s="107">
        <v>848441.69</v>
      </c>
      <c r="C14" s="107">
        <v>820700</v>
      </c>
      <c r="D14" s="107">
        <v>820700</v>
      </c>
      <c r="E14" s="107">
        <v>996450.89</v>
      </c>
      <c r="F14" s="113">
        <f t="shared" si="1"/>
        <v>117.44482876601691</v>
      </c>
      <c r="G14" s="112">
        <f t="shared" si="2"/>
        <v>121.41475447788473</v>
      </c>
      <c r="H14" s="86"/>
    </row>
    <row r="15" spans="1:14" x14ac:dyDescent="0.25">
      <c r="A15" s="51" t="s">
        <v>146</v>
      </c>
      <c r="B15" s="22">
        <v>0</v>
      </c>
      <c r="C15" s="107">
        <v>11300</v>
      </c>
      <c r="D15" s="107">
        <v>11300</v>
      </c>
      <c r="E15" s="22">
        <v>11314.24</v>
      </c>
      <c r="F15" s="113" t="str">
        <f t="shared" si="1"/>
        <v>-</v>
      </c>
      <c r="G15" s="112">
        <f t="shared" si="2"/>
        <v>100.12601769911504</v>
      </c>
      <c r="H15" s="86"/>
    </row>
    <row r="16" spans="1:14" x14ac:dyDescent="0.25">
      <c r="A16" s="50" t="s">
        <v>3</v>
      </c>
      <c r="B16" s="106">
        <f>B17</f>
        <v>1879.9</v>
      </c>
      <c r="C16" s="106">
        <v>664</v>
      </c>
      <c r="D16" s="106">
        <v>664</v>
      </c>
      <c r="E16" s="106">
        <f>E17</f>
        <v>0</v>
      </c>
      <c r="F16" s="112">
        <f t="shared" si="1"/>
        <v>0</v>
      </c>
      <c r="G16" s="112">
        <f t="shared" si="2"/>
        <v>0</v>
      </c>
      <c r="H16" s="86"/>
    </row>
    <row r="17" spans="1:8" x14ac:dyDescent="0.25">
      <c r="A17" s="51" t="s">
        <v>4</v>
      </c>
      <c r="B17" s="107">
        <v>1879.9</v>
      </c>
      <c r="C17" s="107">
        <v>664</v>
      </c>
      <c r="D17" s="107">
        <v>664</v>
      </c>
      <c r="E17" s="107">
        <v>0</v>
      </c>
      <c r="F17" s="113">
        <f t="shared" si="1"/>
        <v>0</v>
      </c>
      <c r="G17" s="112">
        <f t="shared" si="2"/>
        <v>0</v>
      </c>
      <c r="H17" s="86"/>
    </row>
    <row r="18" spans="1:8" x14ac:dyDescent="0.25">
      <c r="A18" s="50" t="s">
        <v>161</v>
      </c>
      <c r="B18" s="106">
        <f>B19+B20</f>
        <v>29276.89</v>
      </c>
      <c r="C18" s="106">
        <f>SUM(C19:C20)</f>
        <v>34106</v>
      </c>
      <c r="D18" s="106">
        <f>SUM(D19:D20)</f>
        <v>34106</v>
      </c>
      <c r="E18" s="106">
        <f>E19+E20</f>
        <v>25773.56</v>
      </c>
      <c r="F18" s="113">
        <f t="shared" si="1"/>
        <v>88.033804136983136</v>
      </c>
      <c r="G18" s="112">
        <f t="shared" si="2"/>
        <v>75.568990793408787</v>
      </c>
      <c r="H18" s="86"/>
    </row>
    <row r="19" spans="1:8" x14ac:dyDescent="0.25">
      <c r="A19" s="51" t="s">
        <v>162</v>
      </c>
      <c r="B19" s="22">
        <v>200</v>
      </c>
      <c r="C19" s="107">
        <v>0</v>
      </c>
      <c r="D19" s="107">
        <v>0</v>
      </c>
      <c r="E19" s="22">
        <v>0</v>
      </c>
      <c r="F19" s="113">
        <f t="shared" si="1"/>
        <v>0</v>
      </c>
      <c r="G19" s="112" t="str">
        <f t="shared" si="2"/>
        <v>-</v>
      </c>
      <c r="H19" s="86"/>
    </row>
    <row r="20" spans="1:8" x14ac:dyDescent="0.25">
      <c r="A20" s="51" t="s">
        <v>163</v>
      </c>
      <c r="B20" s="22">
        <v>29076.89</v>
      </c>
      <c r="C20" s="107">
        <v>34106</v>
      </c>
      <c r="D20" s="107">
        <v>34106</v>
      </c>
      <c r="E20" s="107">
        <v>25773.56</v>
      </c>
      <c r="F20" s="113">
        <f t="shared" si="1"/>
        <v>88.639328346325911</v>
      </c>
      <c r="G20" s="112">
        <f t="shared" si="2"/>
        <v>75.568990793408787</v>
      </c>
      <c r="H20" s="86"/>
    </row>
    <row r="21" spans="1:8" ht="7.5" customHeight="1" x14ac:dyDescent="0.25">
      <c r="A21" s="51"/>
      <c r="B21" s="107"/>
      <c r="C21" s="107"/>
      <c r="D21" s="107"/>
      <c r="E21" s="107"/>
      <c r="F21" s="113"/>
      <c r="G21" s="112"/>
      <c r="H21" s="86"/>
    </row>
    <row r="22" spans="1:8" x14ac:dyDescent="0.25">
      <c r="A22" s="54" t="s">
        <v>5</v>
      </c>
      <c r="B22" s="106">
        <f>B23</f>
        <v>380.47</v>
      </c>
      <c r="C22" s="106">
        <v>530</v>
      </c>
      <c r="D22" s="106">
        <v>530</v>
      </c>
      <c r="E22" s="106">
        <f t="shared" ref="E22" si="4">E23</f>
        <v>352.18</v>
      </c>
      <c r="F22" s="112">
        <f>IFERROR(E22/B22*100,"-")</f>
        <v>92.564459747154828</v>
      </c>
      <c r="G22" s="112">
        <f t="shared" si="2"/>
        <v>66.449056603773585</v>
      </c>
      <c r="H22" s="86"/>
    </row>
    <row r="23" spans="1:8" x14ac:dyDescent="0.25">
      <c r="A23" s="50" t="s">
        <v>6</v>
      </c>
      <c r="B23" s="106">
        <f>SUM(B24:B24)</f>
        <v>380.47</v>
      </c>
      <c r="C23" s="106">
        <v>530</v>
      </c>
      <c r="D23" s="106">
        <v>530</v>
      </c>
      <c r="E23" s="106">
        <f>SUM(E24:E24)</f>
        <v>352.18</v>
      </c>
      <c r="F23" s="112">
        <f>IFERROR(E23/B23*100,"-")</f>
        <v>92.564459747154828</v>
      </c>
      <c r="G23" s="112">
        <f t="shared" si="2"/>
        <v>66.449056603773585</v>
      </c>
      <c r="H23" s="86"/>
    </row>
    <row r="24" spans="1:8" x14ac:dyDescent="0.25">
      <c r="A24" s="51" t="s">
        <v>7</v>
      </c>
      <c r="B24" s="107">
        <v>380.47</v>
      </c>
      <c r="C24" s="107">
        <v>530</v>
      </c>
      <c r="D24" s="107">
        <v>530</v>
      </c>
      <c r="E24" s="107">
        <v>352.18</v>
      </c>
      <c r="F24" s="113">
        <f>IFERROR(E24/B24*100,"-")</f>
        <v>92.564459747154828</v>
      </c>
      <c r="G24" s="112">
        <f t="shared" si="2"/>
        <v>66.449056603773585</v>
      </c>
      <c r="H24" s="86"/>
    </row>
    <row r="25" spans="1:8" ht="7.5" customHeight="1" x14ac:dyDescent="0.25">
      <c r="A25" s="51"/>
      <c r="B25" s="107"/>
      <c r="C25" s="107"/>
      <c r="D25" s="107"/>
      <c r="E25" s="107"/>
      <c r="F25" s="113"/>
      <c r="G25" s="112"/>
      <c r="H25" s="86"/>
    </row>
    <row r="26" spans="1:8" x14ac:dyDescent="0.25">
      <c r="A26" s="54" t="s">
        <v>8</v>
      </c>
      <c r="B26" s="106">
        <f>B27</f>
        <v>44295.03</v>
      </c>
      <c r="C26" s="106">
        <v>83700</v>
      </c>
      <c r="D26" s="106">
        <v>83700</v>
      </c>
      <c r="E26" s="106">
        <f t="shared" ref="E26:E27" si="5">E27</f>
        <v>29554.2</v>
      </c>
      <c r="F26" s="112">
        <f>IFERROR(E26/B26*100,"-")</f>
        <v>66.721255183707967</v>
      </c>
      <c r="G26" s="112">
        <f t="shared" si="2"/>
        <v>35.309677419354841</v>
      </c>
      <c r="H26" s="86"/>
    </row>
    <row r="27" spans="1:8" x14ac:dyDescent="0.25">
      <c r="A27" s="50" t="s">
        <v>9</v>
      </c>
      <c r="B27" s="106">
        <f>B28</f>
        <v>44295.03</v>
      </c>
      <c r="C27" s="106">
        <v>83700</v>
      </c>
      <c r="D27" s="106">
        <v>83700</v>
      </c>
      <c r="E27" s="106">
        <f t="shared" si="5"/>
        <v>29554.2</v>
      </c>
      <c r="F27" s="112">
        <f>IFERROR(E27/B27*100,"-")</f>
        <v>66.721255183707967</v>
      </c>
      <c r="G27" s="112">
        <f t="shared" si="2"/>
        <v>35.309677419354841</v>
      </c>
      <c r="H27" s="86"/>
    </row>
    <row r="28" spans="1:8" x14ac:dyDescent="0.25">
      <c r="A28" s="51" t="s">
        <v>10</v>
      </c>
      <c r="B28" s="107">
        <v>44295.03</v>
      </c>
      <c r="C28" s="107">
        <v>83700</v>
      </c>
      <c r="D28" s="107">
        <v>83700</v>
      </c>
      <c r="E28" s="107">
        <v>29554.2</v>
      </c>
      <c r="F28" s="113">
        <f>IFERROR(E28/B28*100,"-")</f>
        <v>66.721255183707967</v>
      </c>
      <c r="G28" s="112">
        <f t="shared" si="2"/>
        <v>35.309677419354841</v>
      </c>
      <c r="H28" s="86"/>
    </row>
    <row r="29" spans="1:8" ht="7.5" customHeight="1" x14ac:dyDescent="0.25">
      <c r="A29" s="51"/>
      <c r="B29" s="107"/>
      <c r="C29" s="107"/>
      <c r="D29" s="107"/>
      <c r="E29" s="107"/>
      <c r="F29" s="113"/>
      <c r="G29" s="112"/>
      <c r="H29" s="86"/>
    </row>
    <row r="30" spans="1:8" ht="26.4" x14ac:dyDescent="0.25">
      <c r="A30" s="54" t="s">
        <v>134</v>
      </c>
      <c r="B30" s="106">
        <f>B31+B33</f>
        <v>3836.9799999999996</v>
      </c>
      <c r="C30" s="106">
        <f>C31+C33</f>
        <v>3350</v>
      </c>
      <c r="D30" s="106">
        <f>D31+D33</f>
        <v>3350</v>
      </c>
      <c r="E30" s="106">
        <f>E31+E33</f>
        <v>2521.5</v>
      </c>
      <c r="F30" s="112">
        <f>IFERROR(E30/B30*100,"-")</f>
        <v>65.715745195440164</v>
      </c>
      <c r="G30" s="112">
        <f t="shared" si="2"/>
        <v>75.268656716417908</v>
      </c>
      <c r="H30" s="86"/>
    </row>
    <row r="31" spans="1:8" x14ac:dyDescent="0.25">
      <c r="A31" s="50" t="s">
        <v>11</v>
      </c>
      <c r="B31" s="106">
        <f>B32</f>
        <v>1652.3</v>
      </c>
      <c r="C31" s="106">
        <v>1350</v>
      </c>
      <c r="D31" s="106">
        <v>1350</v>
      </c>
      <c r="E31" s="106">
        <f>E32</f>
        <v>716.67</v>
      </c>
      <c r="F31" s="112">
        <f>IFERROR(E31/B31*100,"-")</f>
        <v>43.374084609332442</v>
      </c>
      <c r="G31" s="112">
        <f t="shared" si="2"/>
        <v>53.086666666666659</v>
      </c>
      <c r="H31" s="86"/>
    </row>
    <row r="32" spans="1:8" x14ac:dyDescent="0.25">
      <c r="A32" s="51" t="s">
        <v>12</v>
      </c>
      <c r="B32" s="22">
        <v>1652.3</v>
      </c>
      <c r="C32" s="107">
        <v>1350</v>
      </c>
      <c r="D32" s="107">
        <v>1350</v>
      </c>
      <c r="E32" s="107">
        <v>716.67</v>
      </c>
      <c r="F32" s="113">
        <f>IFERROR(E32/B32*100,"-")</f>
        <v>43.374084609332442</v>
      </c>
      <c r="G32" s="112">
        <f t="shared" si="2"/>
        <v>53.086666666666659</v>
      </c>
      <c r="H32" s="86"/>
    </row>
    <row r="33" spans="1:10" ht="26.4" x14ac:dyDescent="0.25">
      <c r="A33" s="50" t="s">
        <v>135</v>
      </c>
      <c r="B33" s="106">
        <f>B34</f>
        <v>2184.6799999999998</v>
      </c>
      <c r="C33" s="106">
        <v>2000</v>
      </c>
      <c r="D33" s="106">
        <v>2000</v>
      </c>
      <c r="E33" s="106">
        <f>E34</f>
        <v>1804.83</v>
      </c>
      <c r="F33" s="112">
        <f>IFERROR(E33/B33*100,"-")</f>
        <v>82.613014262958416</v>
      </c>
      <c r="G33" s="112">
        <f t="shared" si="2"/>
        <v>90.241500000000002</v>
      </c>
      <c r="H33" s="86"/>
    </row>
    <row r="34" spans="1:10" x14ac:dyDescent="0.25">
      <c r="A34" s="51" t="s">
        <v>125</v>
      </c>
      <c r="B34" s="107">
        <v>2184.6799999999998</v>
      </c>
      <c r="C34" s="107">
        <v>2000</v>
      </c>
      <c r="D34" s="107">
        <v>2000</v>
      </c>
      <c r="E34" s="22">
        <v>1804.83</v>
      </c>
      <c r="F34" s="113">
        <f>IFERROR(E34/B34*100,"-")</f>
        <v>82.613014262958416</v>
      </c>
      <c r="G34" s="112">
        <f t="shared" si="2"/>
        <v>90.241500000000002</v>
      </c>
      <c r="H34" s="86"/>
    </row>
    <row r="35" spans="1:10" x14ac:dyDescent="0.25">
      <c r="A35" s="51"/>
      <c r="B35" s="107"/>
      <c r="C35" s="107"/>
      <c r="D35" s="107"/>
      <c r="E35" s="107"/>
      <c r="F35" s="113"/>
      <c r="G35" s="112"/>
      <c r="H35" s="86"/>
    </row>
    <row r="36" spans="1:10" x14ac:dyDescent="0.25">
      <c r="A36" s="54" t="s">
        <v>147</v>
      </c>
      <c r="B36" s="108">
        <f>B37</f>
        <v>83822.37</v>
      </c>
      <c r="C36" s="106">
        <f>C37</f>
        <v>87947</v>
      </c>
      <c r="D36" s="106">
        <f>D37</f>
        <v>87947</v>
      </c>
      <c r="E36" s="108">
        <f>E37</f>
        <v>94639.74</v>
      </c>
      <c r="F36" s="112">
        <f>IFERROR(E36/B36*100,"-")</f>
        <v>112.90511112964236</v>
      </c>
      <c r="G36" s="112">
        <f t="shared" si="2"/>
        <v>107.6099696408064</v>
      </c>
      <c r="H36" s="86"/>
      <c r="J36" s="131"/>
    </row>
    <row r="37" spans="1:10" x14ac:dyDescent="0.25">
      <c r="A37" s="50" t="s">
        <v>158</v>
      </c>
      <c r="B37" s="106">
        <f>B38+B39</f>
        <v>83822.37</v>
      </c>
      <c r="C37" s="106">
        <v>87947</v>
      </c>
      <c r="D37" s="106">
        <v>87947</v>
      </c>
      <c r="E37" s="106">
        <f>E38+E39</f>
        <v>94639.74</v>
      </c>
      <c r="F37" s="112">
        <f>IFERROR(E37/B37*100,"-")</f>
        <v>112.90511112964236</v>
      </c>
      <c r="G37" s="112">
        <f t="shared" si="2"/>
        <v>107.6099696408064</v>
      </c>
      <c r="H37" s="86"/>
      <c r="J37" s="132"/>
    </row>
    <row r="38" spans="1:10" x14ac:dyDescent="0.25">
      <c r="A38" s="51" t="s">
        <v>159</v>
      </c>
      <c r="B38" s="107">
        <v>83822.37</v>
      </c>
      <c r="C38" s="107">
        <v>82896</v>
      </c>
      <c r="D38" s="107">
        <v>82896</v>
      </c>
      <c r="E38" s="107">
        <v>94639.74</v>
      </c>
      <c r="F38" s="113">
        <f>IFERROR(E38/B38*100,"-")</f>
        <v>112.90511112964236</v>
      </c>
      <c r="G38" s="112">
        <f t="shared" si="2"/>
        <v>114.16683555298206</v>
      </c>
      <c r="H38" s="86"/>
      <c r="J38" s="132"/>
    </row>
    <row r="39" spans="1:10" x14ac:dyDescent="0.25">
      <c r="A39" s="51" t="s">
        <v>160</v>
      </c>
      <c r="B39" s="22">
        <v>0</v>
      </c>
      <c r="C39" s="106">
        <v>5051</v>
      </c>
      <c r="D39" s="106">
        <v>5051</v>
      </c>
      <c r="E39" s="22">
        <v>0</v>
      </c>
      <c r="F39" s="113" t="str">
        <f>IFERROR(E39/B39*100,"-")</f>
        <v>-</v>
      </c>
      <c r="G39" s="112">
        <f t="shared" si="2"/>
        <v>0</v>
      </c>
      <c r="H39" s="86"/>
      <c r="J39" s="133"/>
    </row>
    <row r="40" spans="1:10" x14ac:dyDescent="0.25">
      <c r="A40" s="51"/>
      <c r="B40" s="106"/>
      <c r="C40" s="106"/>
      <c r="D40" s="106"/>
      <c r="E40" s="106"/>
      <c r="F40" s="113"/>
      <c r="G40" s="112"/>
      <c r="H40" s="86"/>
      <c r="J40" s="133"/>
    </row>
    <row r="41" spans="1:10" hidden="1" x14ac:dyDescent="0.25">
      <c r="A41" s="51"/>
      <c r="B41" s="107"/>
      <c r="C41" s="107"/>
      <c r="D41" s="107"/>
      <c r="E41" s="107"/>
      <c r="F41" s="113"/>
      <c r="G41" s="112"/>
      <c r="H41" s="86"/>
      <c r="J41" s="133"/>
    </row>
    <row r="42" spans="1:10" hidden="1" x14ac:dyDescent="0.25">
      <c r="A42" s="7" t="s">
        <v>13</v>
      </c>
      <c r="B42" s="105">
        <f>B43</f>
        <v>0</v>
      </c>
      <c r="C42" s="105">
        <f t="shared" ref="C42:E44" si="6">C43</f>
        <v>0</v>
      </c>
      <c r="D42" s="105">
        <f t="shared" si="6"/>
        <v>0</v>
      </c>
      <c r="E42" s="105">
        <f t="shared" si="6"/>
        <v>0</v>
      </c>
      <c r="F42" s="111" t="str">
        <f t="shared" ref="F42:F51" si="7">IFERROR(E42/B42*100,"-")</f>
        <v>-</v>
      </c>
      <c r="G42" s="111" t="str">
        <f t="shared" si="2"/>
        <v>-</v>
      </c>
      <c r="H42" s="86"/>
      <c r="J42" s="132"/>
    </row>
    <row r="43" spans="1:10" hidden="1" x14ac:dyDescent="0.25">
      <c r="A43" s="54" t="s">
        <v>130</v>
      </c>
      <c r="B43" s="106">
        <f>B44</f>
        <v>0</v>
      </c>
      <c r="C43" s="106">
        <v>0</v>
      </c>
      <c r="D43" s="106">
        <v>0</v>
      </c>
      <c r="E43" s="106">
        <f t="shared" si="6"/>
        <v>0</v>
      </c>
      <c r="F43" s="112" t="str">
        <f t="shared" si="7"/>
        <v>-</v>
      </c>
      <c r="G43" s="112" t="str">
        <f t="shared" si="2"/>
        <v>-</v>
      </c>
      <c r="H43" s="86"/>
      <c r="J43" s="133"/>
    </row>
    <row r="44" spans="1:10" hidden="1" x14ac:dyDescent="0.25">
      <c r="A44" s="50" t="s">
        <v>148</v>
      </c>
      <c r="B44" s="106">
        <f>B45</f>
        <v>0</v>
      </c>
      <c r="C44" s="106"/>
      <c r="D44" s="106"/>
      <c r="E44" s="106">
        <f t="shared" si="6"/>
        <v>0</v>
      </c>
      <c r="F44" s="112" t="str">
        <f t="shared" si="7"/>
        <v>-</v>
      </c>
      <c r="G44" s="112" t="str">
        <f t="shared" si="2"/>
        <v>-</v>
      </c>
      <c r="H44" s="86"/>
      <c r="J44" s="133"/>
    </row>
    <row r="45" spans="1:10" hidden="1" x14ac:dyDescent="0.25">
      <c r="A45" s="51" t="s">
        <v>149</v>
      </c>
      <c r="B45" s="22">
        <v>0</v>
      </c>
      <c r="C45" s="106"/>
      <c r="D45" s="106"/>
      <c r="E45" s="22">
        <v>0</v>
      </c>
      <c r="F45" s="112" t="str">
        <f t="shared" si="7"/>
        <v>-</v>
      </c>
      <c r="G45" s="112" t="str">
        <f t="shared" si="2"/>
        <v>-</v>
      </c>
      <c r="H45" s="86"/>
      <c r="J45" s="133"/>
    </row>
    <row r="46" spans="1:10" hidden="1" x14ac:dyDescent="0.25">
      <c r="A46" s="50" t="s">
        <v>131</v>
      </c>
      <c r="B46" s="106">
        <f>SUM(B47:B49)</f>
        <v>0</v>
      </c>
      <c r="C46" s="106"/>
      <c r="D46" s="106"/>
      <c r="E46" s="106">
        <f t="shared" ref="E46" si="8">SUM(E47:E49)</f>
        <v>0</v>
      </c>
      <c r="F46" s="112" t="str">
        <f t="shared" si="7"/>
        <v>-</v>
      </c>
      <c r="G46" s="112" t="str">
        <f t="shared" si="2"/>
        <v>-</v>
      </c>
      <c r="H46" s="86"/>
      <c r="J46" s="132"/>
    </row>
    <row r="47" spans="1:10" hidden="1" x14ac:dyDescent="0.25">
      <c r="A47" s="51" t="s">
        <v>132</v>
      </c>
      <c r="B47" s="22">
        <v>0</v>
      </c>
      <c r="C47" s="107"/>
      <c r="D47" s="107"/>
      <c r="E47" s="22">
        <v>0</v>
      </c>
      <c r="F47" s="113" t="str">
        <f t="shared" si="7"/>
        <v>-</v>
      </c>
      <c r="G47" s="112" t="str">
        <f t="shared" si="2"/>
        <v>-</v>
      </c>
      <c r="H47" s="86"/>
      <c r="J47" s="132"/>
    </row>
    <row r="48" spans="1:10" hidden="1" x14ac:dyDescent="0.25">
      <c r="A48" s="51" t="s">
        <v>133</v>
      </c>
      <c r="B48" s="22">
        <v>0</v>
      </c>
      <c r="C48" s="107"/>
      <c r="D48" s="107"/>
      <c r="E48" s="22">
        <v>0</v>
      </c>
      <c r="F48" s="113" t="str">
        <f t="shared" si="7"/>
        <v>-</v>
      </c>
      <c r="G48" s="112" t="str">
        <f t="shared" si="2"/>
        <v>-</v>
      </c>
      <c r="H48" s="86"/>
      <c r="J48" s="133"/>
    </row>
    <row r="49" spans="1:10" hidden="1" x14ac:dyDescent="0.25">
      <c r="A49" s="51" t="s">
        <v>150</v>
      </c>
      <c r="B49" s="22">
        <v>0</v>
      </c>
      <c r="C49" s="107"/>
      <c r="D49" s="107"/>
      <c r="E49" s="22">
        <v>0</v>
      </c>
      <c r="F49" s="113" t="str">
        <f t="shared" si="7"/>
        <v>-</v>
      </c>
      <c r="G49" s="112" t="str">
        <f t="shared" ref="G49:G54" si="9">IFERROR(E49/C49*100,"-")</f>
        <v>-</v>
      </c>
      <c r="H49" s="86"/>
      <c r="J49" s="133"/>
    </row>
    <row r="50" spans="1:10" hidden="1" x14ac:dyDescent="0.25">
      <c r="A50" s="50" t="s">
        <v>151</v>
      </c>
      <c r="B50" s="106">
        <f>B51</f>
        <v>0</v>
      </c>
      <c r="C50" s="106"/>
      <c r="D50" s="106"/>
      <c r="E50" s="106">
        <f t="shared" ref="E50" si="10">E51</f>
        <v>0</v>
      </c>
      <c r="F50" s="113" t="str">
        <f t="shared" si="7"/>
        <v>-</v>
      </c>
      <c r="G50" s="112" t="str">
        <f t="shared" si="9"/>
        <v>-</v>
      </c>
      <c r="H50" s="86"/>
      <c r="J50" s="132"/>
    </row>
    <row r="51" spans="1:10" hidden="1" x14ac:dyDescent="0.25">
      <c r="A51" s="51" t="s">
        <v>152</v>
      </c>
      <c r="B51" s="22">
        <v>0</v>
      </c>
      <c r="C51" s="107"/>
      <c r="D51" s="107"/>
      <c r="E51" s="22">
        <v>0</v>
      </c>
      <c r="F51" s="113" t="str">
        <f t="shared" si="7"/>
        <v>-</v>
      </c>
      <c r="G51" s="112" t="str">
        <f t="shared" si="9"/>
        <v>-</v>
      </c>
      <c r="H51" s="86"/>
      <c r="J51" s="132"/>
    </row>
    <row r="52" spans="1:10" hidden="1" x14ac:dyDescent="0.25">
      <c r="A52" s="51"/>
      <c r="B52" s="107"/>
      <c r="C52" s="107"/>
      <c r="D52" s="107"/>
      <c r="E52" s="107"/>
      <c r="F52" s="113"/>
      <c r="G52" s="112"/>
      <c r="H52" s="86"/>
      <c r="J52" s="133"/>
    </row>
    <row r="53" spans="1:10" x14ac:dyDescent="0.25">
      <c r="A53" s="51"/>
      <c r="B53" s="107"/>
      <c r="C53" s="107"/>
      <c r="D53" s="107"/>
      <c r="E53" s="107"/>
      <c r="F53" s="113"/>
      <c r="G53" s="113"/>
      <c r="H53" s="86"/>
      <c r="J53" s="133"/>
    </row>
    <row r="54" spans="1:10" x14ac:dyDescent="0.25">
      <c r="A54" s="60" t="s">
        <v>14</v>
      </c>
      <c r="B54" s="109">
        <f>B11+B42</f>
        <v>1011933.33</v>
      </c>
      <c r="C54" s="109">
        <f>C11+C42</f>
        <v>1042297</v>
      </c>
      <c r="D54" s="109">
        <f>D11+D42</f>
        <v>1042297</v>
      </c>
      <c r="E54" s="109">
        <f>E11+E42</f>
        <v>1160606.31</v>
      </c>
      <c r="F54" s="99">
        <f>IFERROR(E54/B54*100,"-")</f>
        <v>114.69197382795961</v>
      </c>
      <c r="G54" s="99">
        <f t="shared" si="9"/>
        <v>111.35082514868604</v>
      </c>
      <c r="H54" s="86"/>
      <c r="J54" s="132"/>
    </row>
    <row r="55" spans="1:10" x14ac:dyDescent="0.25">
      <c r="A55" s="54"/>
      <c r="B55" s="110"/>
      <c r="C55" s="110"/>
      <c r="D55" s="110"/>
      <c r="E55" s="110"/>
      <c r="F55" s="114"/>
      <c r="G55" s="115"/>
      <c r="H55" s="86"/>
      <c r="J55" s="132"/>
    </row>
    <row r="56" spans="1:10" x14ac:dyDescent="0.25">
      <c r="A56" s="54"/>
      <c r="B56" s="110"/>
      <c r="C56" s="110"/>
      <c r="D56" s="110"/>
      <c r="E56" s="110"/>
      <c r="F56" s="114"/>
      <c r="G56" s="115"/>
      <c r="H56" s="86"/>
      <c r="J56" s="133"/>
    </row>
    <row r="57" spans="1:10" x14ac:dyDescent="0.25">
      <c r="A57" s="54"/>
      <c r="B57" s="110"/>
      <c r="C57" s="110"/>
      <c r="D57" s="110"/>
      <c r="E57" s="110"/>
      <c r="F57" s="114"/>
      <c r="G57" s="115"/>
      <c r="H57" s="86"/>
    </row>
    <row r="58" spans="1:10" x14ac:dyDescent="0.25">
      <c r="A58" s="7" t="s">
        <v>15</v>
      </c>
      <c r="B58" s="105">
        <f>B59+B70+B98+B103+B107</f>
        <v>1015276.2500000001</v>
      </c>
      <c r="C58" s="105">
        <f>C59+C70+C98+C103+C107</f>
        <v>1011566</v>
      </c>
      <c r="D58" s="105">
        <f>D59+D70+D98+D103+D107</f>
        <v>1011566</v>
      </c>
      <c r="E58" s="105">
        <f>E59+E70+E98+E103+E107</f>
        <v>1153583.0899999999</v>
      </c>
      <c r="F58" s="111">
        <f t="shared" ref="F58:F68" si="11">IFERROR(E58/B58*100,"-")</f>
        <v>113.62258203124516</v>
      </c>
      <c r="G58" s="111">
        <f t="shared" ref="G58:G104" si="12">IFERROR(E58/C58*100,"-")</f>
        <v>114.03933010797118</v>
      </c>
      <c r="H58" s="86"/>
    </row>
    <row r="59" spans="1:10" s="5" customFormat="1" x14ac:dyDescent="0.25">
      <c r="A59" s="54" t="s">
        <v>16</v>
      </c>
      <c r="B59" s="106">
        <f>B60+B64+B66</f>
        <v>804263.96000000008</v>
      </c>
      <c r="C59" s="106">
        <v>720844</v>
      </c>
      <c r="D59" s="106">
        <v>720844</v>
      </c>
      <c r="E59" s="106">
        <f>E60+E64+E66</f>
        <v>915518.64000000013</v>
      </c>
      <c r="F59" s="112">
        <f t="shared" si="11"/>
        <v>113.8331052407222</v>
      </c>
      <c r="G59" s="112">
        <f t="shared" si="12"/>
        <v>127.00648684042596</v>
      </c>
      <c r="H59" s="86"/>
    </row>
    <row r="60" spans="1:10" s="5" customFormat="1" x14ac:dyDescent="0.25">
      <c r="A60" s="50" t="s">
        <v>17</v>
      </c>
      <c r="B60" s="106">
        <f>SUM(B61:B63)</f>
        <v>661196.9</v>
      </c>
      <c r="C60" s="106">
        <v>610548</v>
      </c>
      <c r="D60" s="106">
        <v>610548</v>
      </c>
      <c r="E60" s="106">
        <f>SUM(E61:E63)</f>
        <v>752856.05</v>
      </c>
      <c r="F60" s="112">
        <f t="shared" si="11"/>
        <v>113.86261036614056</v>
      </c>
      <c r="G60" s="112">
        <f t="shared" si="12"/>
        <v>123.30824931045554</v>
      </c>
      <c r="H60" s="86"/>
    </row>
    <row r="61" spans="1:10" s="5" customFormat="1" x14ac:dyDescent="0.25">
      <c r="A61" s="51" t="s">
        <v>18</v>
      </c>
      <c r="B61" s="107">
        <v>647948.13</v>
      </c>
      <c r="C61" s="107"/>
      <c r="D61" s="107"/>
      <c r="E61" s="22">
        <v>751543.14</v>
      </c>
      <c r="F61" s="113">
        <f t="shared" si="11"/>
        <v>115.98816405257624</v>
      </c>
      <c r="G61" s="112" t="str">
        <f t="shared" si="12"/>
        <v>-</v>
      </c>
      <c r="H61" s="86"/>
    </row>
    <row r="62" spans="1:10" x14ac:dyDescent="0.25">
      <c r="A62" s="51" t="s">
        <v>102</v>
      </c>
      <c r="B62" s="107">
        <v>7352.99</v>
      </c>
      <c r="C62" s="107"/>
      <c r="D62" s="107"/>
      <c r="E62" s="22">
        <v>1312.91</v>
      </c>
      <c r="F62" s="113">
        <f t="shared" si="11"/>
        <v>17.855457439762603</v>
      </c>
      <c r="G62" s="112" t="str">
        <f t="shared" si="12"/>
        <v>-</v>
      </c>
      <c r="H62" s="86"/>
    </row>
    <row r="63" spans="1:10" x14ac:dyDescent="0.25">
      <c r="A63" s="51" t="s">
        <v>153</v>
      </c>
      <c r="B63" s="107">
        <v>5895.78</v>
      </c>
      <c r="C63" s="107"/>
      <c r="D63" s="107"/>
      <c r="E63" s="107">
        <v>0</v>
      </c>
      <c r="F63" s="113">
        <f t="shared" si="11"/>
        <v>0</v>
      </c>
      <c r="G63" s="112" t="str">
        <f t="shared" si="12"/>
        <v>-</v>
      </c>
      <c r="H63" s="86"/>
    </row>
    <row r="64" spans="1:10" x14ac:dyDescent="0.25">
      <c r="A64" s="50" t="s">
        <v>19</v>
      </c>
      <c r="B64" s="106">
        <f>B65</f>
        <v>33804.03</v>
      </c>
      <c r="C64" s="106">
        <v>20064</v>
      </c>
      <c r="D64" s="106">
        <v>20064</v>
      </c>
      <c r="E64" s="106">
        <f t="shared" ref="E64" si="13">E65</f>
        <v>38439.050000000003</v>
      </c>
      <c r="F64" s="112">
        <f t="shared" si="11"/>
        <v>113.71144209728841</v>
      </c>
      <c r="G64" s="112">
        <f t="shared" si="12"/>
        <v>191.58218700159492</v>
      </c>
      <c r="H64" s="86"/>
    </row>
    <row r="65" spans="1:8" x14ac:dyDescent="0.25">
      <c r="A65" s="51" t="s">
        <v>20</v>
      </c>
      <c r="B65" s="107">
        <v>33804.03</v>
      </c>
      <c r="C65" s="107"/>
      <c r="D65" s="107"/>
      <c r="E65" s="107">
        <v>38439.050000000003</v>
      </c>
      <c r="F65" s="113">
        <f t="shared" si="11"/>
        <v>113.71144209728841</v>
      </c>
      <c r="G65" s="112" t="str">
        <f t="shared" si="12"/>
        <v>-</v>
      </c>
      <c r="H65" s="86"/>
    </row>
    <row r="66" spans="1:8" x14ac:dyDescent="0.25">
      <c r="A66" s="50" t="s">
        <v>21</v>
      </c>
      <c r="B66" s="106">
        <f>SUM(B67:B68)</f>
        <v>109263.03</v>
      </c>
      <c r="C66" s="106">
        <v>90232</v>
      </c>
      <c r="D66" s="106">
        <v>90232</v>
      </c>
      <c r="E66" s="106">
        <f>SUM(E67:E68)</f>
        <v>124223.54</v>
      </c>
      <c r="F66" s="112">
        <f t="shared" si="11"/>
        <v>113.69219762622362</v>
      </c>
      <c r="G66" s="112">
        <f t="shared" si="12"/>
        <v>137.67126961610072</v>
      </c>
      <c r="H66" s="86"/>
    </row>
    <row r="67" spans="1:8" x14ac:dyDescent="0.25">
      <c r="A67" s="51" t="s">
        <v>22</v>
      </c>
      <c r="B67" s="107">
        <v>108901.36</v>
      </c>
      <c r="C67" s="107"/>
      <c r="D67" s="107"/>
      <c r="E67" s="107">
        <v>124223.54</v>
      </c>
      <c r="F67" s="113">
        <f t="shared" si="11"/>
        <v>114.06977837558685</v>
      </c>
      <c r="G67" s="112" t="str">
        <f t="shared" si="12"/>
        <v>-</v>
      </c>
      <c r="H67" s="86"/>
    </row>
    <row r="68" spans="1:8" x14ac:dyDescent="0.25">
      <c r="A68" s="51" t="s">
        <v>136</v>
      </c>
      <c r="B68" s="107">
        <v>361.67</v>
      </c>
      <c r="C68" s="107"/>
      <c r="D68" s="107"/>
      <c r="E68" s="107">
        <v>0</v>
      </c>
      <c r="F68" s="113">
        <f t="shared" si="11"/>
        <v>0</v>
      </c>
      <c r="G68" s="112" t="str">
        <f t="shared" si="12"/>
        <v>-</v>
      </c>
      <c r="H68" s="86"/>
    </row>
    <row r="69" spans="1:8" ht="5.25" customHeight="1" x14ac:dyDescent="0.25">
      <c r="A69" s="51"/>
      <c r="B69" s="107"/>
      <c r="C69" s="107"/>
      <c r="D69" s="107"/>
      <c r="E69" s="107"/>
      <c r="F69" s="113"/>
      <c r="G69" s="112"/>
      <c r="H69" s="86"/>
    </row>
    <row r="70" spans="1:8" x14ac:dyDescent="0.25">
      <c r="A70" s="54" t="s">
        <v>23</v>
      </c>
      <c r="B70" s="106">
        <f>B71+B75+B82+B92</f>
        <v>210011.74999999997</v>
      </c>
      <c r="C70" s="106">
        <v>269722</v>
      </c>
      <c r="D70" s="106">
        <v>269722</v>
      </c>
      <c r="E70" s="106">
        <f>E71+E75+E82+E92</f>
        <v>236479.60999999996</v>
      </c>
      <c r="F70" s="112">
        <f t="shared" ref="F70:F96" si="14">IFERROR(E70/B70*100,"-")</f>
        <v>112.60303768717704</v>
      </c>
      <c r="G70" s="112">
        <f t="shared" si="12"/>
        <v>87.675313841659175</v>
      </c>
      <c r="H70" s="86"/>
    </row>
    <row r="71" spans="1:8" x14ac:dyDescent="0.25">
      <c r="A71" s="50" t="s">
        <v>24</v>
      </c>
      <c r="B71" s="106">
        <f>SUM(B72:B74)</f>
        <v>45739.22</v>
      </c>
      <c r="C71" s="106">
        <v>42467</v>
      </c>
      <c r="D71" s="106">
        <v>42467</v>
      </c>
      <c r="E71" s="106">
        <f>SUM(E72:E74)</f>
        <v>58325.22</v>
      </c>
      <c r="F71" s="112">
        <f t="shared" si="14"/>
        <v>127.51686626925427</v>
      </c>
      <c r="G71" s="112">
        <f t="shared" si="12"/>
        <v>137.34245414086232</v>
      </c>
      <c r="H71" s="86"/>
    </row>
    <row r="72" spans="1:8" x14ac:dyDescent="0.25">
      <c r="A72" s="51" t="s">
        <v>25</v>
      </c>
      <c r="B72" s="107">
        <v>17997.57</v>
      </c>
      <c r="C72" s="107"/>
      <c r="D72" s="107"/>
      <c r="E72" s="107">
        <v>20894.12</v>
      </c>
      <c r="F72" s="113">
        <f t="shared" si="14"/>
        <v>116.09411715025972</v>
      </c>
      <c r="G72" s="112" t="str">
        <f t="shared" si="12"/>
        <v>-</v>
      </c>
      <c r="H72" s="86"/>
    </row>
    <row r="73" spans="1:8" x14ac:dyDescent="0.25">
      <c r="A73" s="51" t="s">
        <v>26</v>
      </c>
      <c r="B73" s="107">
        <v>27509.39</v>
      </c>
      <c r="C73" s="107"/>
      <c r="D73" s="107"/>
      <c r="E73" s="107">
        <v>36692.94</v>
      </c>
      <c r="F73" s="113">
        <f t="shared" si="14"/>
        <v>133.38332838350831</v>
      </c>
      <c r="G73" s="112" t="str">
        <f t="shared" si="12"/>
        <v>-</v>
      </c>
      <c r="H73" s="86"/>
    </row>
    <row r="74" spans="1:8" x14ac:dyDescent="0.25">
      <c r="A74" s="51" t="s">
        <v>27</v>
      </c>
      <c r="B74" s="107">
        <v>232.26</v>
      </c>
      <c r="C74" s="107"/>
      <c r="D74" s="107"/>
      <c r="E74" s="107">
        <v>738.16</v>
      </c>
      <c r="F74" s="113">
        <f t="shared" si="14"/>
        <v>317.81624042021872</v>
      </c>
      <c r="G74" s="112" t="str">
        <f t="shared" si="12"/>
        <v>-</v>
      </c>
      <c r="H74" s="86"/>
    </row>
    <row r="75" spans="1:8" x14ac:dyDescent="0.25">
      <c r="A75" s="50" t="s">
        <v>28</v>
      </c>
      <c r="B75" s="106">
        <f>SUM(B76:B81)</f>
        <v>124749.62999999999</v>
      </c>
      <c r="C75" s="106">
        <v>201489</v>
      </c>
      <c r="D75" s="106">
        <v>201489</v>
      </c>
      <c r="E75" s="106">
        <f t="shared" ref="E75" si="15">SUM(E76:E81)</f>
        <v>136803.01999999996</v>
      </c>
      <c r="F75" s="112">
        <f t="shared" si="14"/>
        <v>109.66206472916991</v>
      </c>
      <c r="G75" s="112">
        <f t="shared" si="12"/>
        <v>67.896024100571225</v>
      </c>
      <c r="H75" s="86"/>
    </row>
    <row r="76" spans="1:8" x14ac:dyDescent="0.25">
      <c r="A76" s="51" t="s">
        <v>29</v>
      </c>
      <c r="B76" s="107">
        <v>40544.83</v>
      </c>
      <c r="C76" s="107"/>
      <c r="D76" s="107"/>
      <c r="E76" s="107">
        <v>42427.33</v>
      </c>
      <c r="F76" s="113">
        <f t="shared" si="14"/>
        <v>104.64300873872206</v>
      </c>
      <c r="G76" s="112" t="str">
        <f t="shared" si="12"/>
        <v>-</v>
      </c>
      <c r="H76" s="86"/>
    </row>
    <row r="77" spans="1:8" x14ac:dyDescent="0.25">
      <c r="A77" s="51" t="s">
        <v>30</v>
      </c>
      <c r="B77" s="107">
        <v>46815.79</v>
      </c>
      <c r="C77" s="107"/>
      <c r="D77" s="107"/>
      <c r="E77" s="107">
        <v>61585.04</v>
      </c>
      <c r="F77" s="113">
        <f t="shared" si="14"/>
        <v>131.54758255708171</v>
      </c>
      <c r="G77" s="112" t="str">
        <f t="shared" si="12"/>
        <v>-</v>
      </c>
      <c r="H77" s="86"/>
    </row>
    <row r="78" spans="1:8" x14ac:dyDescent="0.25">
      <c r="A78" s="51" t="s">
        <v>31</v>
      </c>
      <c r="B78" s="107">
        <v>32426.01</v>
      </c>
      <c r="C78" s="107"/>
      <c r="D78" s="107"/>
      <c r="E78" s="107">
        <v>28415.77</v>
      </c>
      <c r="F78" s="113">
        <f t="shared" si="14"/>
        <v>87.632644287718421</v>
      </c>
      <c r="G78" s="112" t="str">
        <f t="shared" si="12"/>
        <v>-</v>
      </c>
      <c r="H78" s="86"/>
    </row>
    <row r="79" spans="1:8" x14ac:dyDescent="0.25">
      <c r="A79" s="51" t="s">
        <v>32</v>
      </c>
      <c r="B79" s="107">
        <v>2903.77</v>
      </c>
      <c r="C79" s="107"/>
      <c r="D79" s="107"/>
      <c r="E79" s="107">
        <v>1842.55</v>
      </c>
      <c r="F79" s="113">
        <f t="shared" si="14"/>
        <v>63.453717064368043</v>
      </c>
      <c r="G79" s="112" t="str">
        <f t="shared" si="12"/>
        <v>-</v>
      </c>
      <c r="H79" s="86"/>
    </row>
    <row r="80" spans="1:8" x14ac:dyDescent="0.25">
      <c r="A80" s="51" t="s">
        <v>33</v>
      </c>
      <c r="B80" s="107">
        <v>288.36</v>
      </c>
      <c r="C80" s="107"/>
      <c r="D80" s="107"/>
      <c r="E80" s="107">
        <v>2186.33</v>
      </c>
      <c r="F80" s="113">
        <f t="shared" si="14"/>
        <v>758.19461783881252</v>
      </c>
      <c r="G80" s="112" t="str">
        <f t="shared" si="12"/>
        <v>-</v>
      </c>
      <c r="H80" s="86"/>
    </row>
    <row r="81" spans="1:8" x14ac:dyDescent="0.25">
      <c r="A81" s="51" t="s">
        <v>34</v>
      </c>
      <c r="B81" s="107">
        <v>1770.87</v>
      </c>
      <c r="C81" s="107"/>
      <c r="D81" s="107"/>
      <c r="E81" s="107">
        <v>346</v>
      </c>
      <c r="F81" s="113">
        <f t="shared" si="14"/>
        <v>19.538418969207228</v>
      </c>
      <c r="G81" s="112" t="str">
        <f t="shared" si="12"/>
        <v>-</v>
      </c>
      <c r="H81" s="86"/>
    </row>
    <row r="82" spans="1:8" x14ac:dyDescent="0.25">
      <c r="A82" s="50" t="s">
        <v>35</v>
      </c>
      <c r="B82" s="106">
        <f>SUM(B83:B91)</f>
        <v>32819.409999999996</v>
      </c>
      <c r="C82" s="106">
        <v>24720</v>
      </c>
      <c r="D82" s="106">
        <v>24720</v>
      </c>
      <c r="E82" s="106">
        <f t="shared" ref="E82" si="16">SUM(E83:E91)</f>
        <v>39190.810000000005</v>
      </c>
      <c r="F82" s="112">
        <f t="shared" si="14"/>
        <v>119.41351169932675</v>
      </c>
      <c r="G82" s="112">
        <f t="shared" si="12"/>
        <v>158.53887540453076</v>
      </c>
      <c r="H82" s="86"/>
    </row>
    <row r="83" spans="1:8" x14ac:dyDescent="0.25">
      <c r="A83" s="51" t="s">
        <v>36</v>
      </c>
      <c r="B83" s="107">
        <v>8976.14</v>
      </c>
      <c r="C83" s="107"/>
      <c r="D83" s="107"/>
      <c r="E83" s="107">
        <v>12391.58</v>
      </c>
      <c r="F83" s="113">
        <f t="shared" si="14"/>
        <v>138.05020866430337</v>
      </c>
      <c r="G83" s="112" t="str">
        <f t="shared" si="12"/>
        <v>-</v>
      </c>
      <c r="H83" s="86"/>
    </row>
    <row r="84" spans="1:8" x14ac:dyDescent="0.25">
      <c r="A84" s="51" t="s">
        <v>37</v>
      </c>
      <c r="B84" s="107">
        <v>4110</v>
      </c>
      <c r="C84" s="107"/>
      <c r="D84" s="107"/>
      <c r="E84" s="107">
        <v>3608.66</v>
      </c>
      <c r="F84" s="113">
        <f t="shared" si="14"/>
        <v>87.801946472019466</v>
      </c>
      <c r="G84" s="112" t="str">
        <f t="shared" si="12"/>
        <v>-</v>
      </c>
      <c r="H84" s="86"/>
    </row>
    <row r="85" spans="1:8" x14ac:dyDescent="0.25">
      <c r="A85" s="51" t="s">
        <v>38</v>
      </c>
      <c r="B85" s="107">
        <v>561.41999999999996</v>
      </c>
      <c r="C85" s="107"/>
      <c r="D85" s="107"/>
      <c r="E85" s="107">
        <v>908.06</v>
      </c>
      <c r="F85" s="113">
        <f t="shared" si="14"/>
        <v>161.7434362865591</v>
      </c>
      <c r="G85" s="112" t="str">
        <f t="shared" si="12"/>
        <v>-</v>
      </c>
      <c r="H85" s="86"/>
    </row>
    <row r="86" spans="1:8" x14ac:dyDescent="0.25">
      <c r="A86" s="51" t="s">
        <v>39</v>
      </c>
      <c r="B86" s="107">
        <v>6615.72</v>
      </c>
      <c r="C86" s="107"/>
      <c r="D86" s="107"/>
      <c r="E86" s="107">
        <v>5657.27</v>
      </c>
      <c r="F86" s="113">
        <f t="shared" si="14"/>
        <v>85.512536806273545</v>
      </c>
      <c r="G86" s="112" t="str">
        <f t="shared" si="12"/>
        <v>-</v>
      </c>
      <c r="H86" s="86"/>
    </row>
    <row r="87" spans="1:8" x14ac:dyDescent="0.25">
      <c r="A87" s="51" t="s">
        <v>40</v>
      </c>
      <c r="B87" s="107">
        <v>3240.92</v>
      </c>
      <c r="C87" s="107"/>
      <c r="D87" s="107"/>
      <c r="E87" s="107">
        <v>3142.4</v>
      </c>
      <c r="F87" s="113">
        <f t="shared" si="14"/>
        <v>96.96012243437049</v>
      </c>
      <c r="G87" s="112" t="str">
        <f t="shared" si="12"/>
        <v>-</v>
      </c>
      <c r="H87" s="86"/>
    </row>
    <row r="88" spans="1:8" x14ac:dyDescent="0.25">
      <c r="A88" s="51" t="s">
        <v>41</v>
      </c>
      <c r="B88" s="107">
        <v>3057.49</v>
      </c>
      <c r="C88" s="107"/>
      <c r="D88" s="107"/>
      <c r="E88" s="107">
        <v>5846.14</v>
      </c>
      <c r="F88" s="113">
        <f t="shared" si="14"/>
        <v>191.20716666285094</v>
      </c>
      <c r="G88" s="112" t="str">
        <f t="shared" si="12"/>
        <v>-</v>
      </c>
      <c r="H88" s="86"/>
    </row>
    <row r="89" spans="1:8" x14ac:dyDescent="0.25">
      <c r="A89" s="51" t="s">
        <v>42</v>
      </c>
      <c r="B89" s="107">
        <v>1167.96</v>
      </c>
      <c r="C89" s="107"/>
      <c r="D89" s="107"/>
      <c r="E89" s="107">
        <v>1167.96</v>
      </c>
      <c r="F89" s="113">
        <f t="shared" si="14"/>
        <v>100</v>
      </c>
      <c r="G89" s="112" t="str">
        <f t="shared" si="12"/>
        <v>-</v>
      </c>
      <c r="H89" s="86"/>
    </row>
    <row r="90" spans="1:8" x14ac:dyDescent="0.25">
      <c r="A90" s="51" t="s">
        <v>43</v>
      </c>
      <c r="B90" s="107">
        <v>3988.16</v>
      </c>
      <c r="C90" s="107"/>
      <c r="D90" s="107"/>
      <c r="E90" s="107">
        <v>3646.51</v>
      </c>
      <c r="F90" s="113">
        <f t="shared" si="14"/>
        <v>91.43339284281474</v>
      </c>
      <c r="G90" s="112" t="str">
        <f t="shared" si="12"/>
        <v>-</v>
      </c>
      <c r="H90" s="86"/>
    </row>
    <row r="91" spans="1:8" x14ac:dyDescent="0.25">
      <c r="A91" s="51" t="s">
        <v>44</v>
      </c>
      <c r="B91" s="107">
        <v>1101.5999999999999</v>
      </c>
      <c r="C91" s="107"/>
      <c r="D91" s="107"/>
      <c r="E91" s="107">
        <v>2822.23</v>
      </c>
      <c r="F91" s="113">
        <f t="shared" si="14"/>
        <v>256.19371822803197</v>
      </c>
      <c r="G91" s="112" t="str">
        <f t="shared" si="12"/>
        <v>-</v>
      </c>
      <c r="H91" s="86"/>
    </row>
    <row r="92" spans="1:8" x14ac:dyDescent="0.25">
      <c r="A92" s="50" t="s">
        <v>45</v>
      </c>
      <c r="B92" s="106">
        <f>SUM(B93:B96)</f>
        <v>6703.49</v>
      </c>
      <c r="C92" s="106">
        <v>1046</v>
      </c>
      <c r="D92" s="106">
        <v>1046</v>
      </c>
      <c r="E92" s="106">
        <f>SUM(E93:E96)</f>
        <v>2160.56</v>
      </c>
      <c r="F92" s="112">
        <f t="shared" si="14"/>
        <v>32.230375520810803</v>
      </c>
      <c r="G92" s="112">
        <f t="shared" si="12"/>
        <v>206.55449330783938</v>
      </c>
      <c r="H92" s="86"/>
    </row>
    <row r="93" spans="1:8" x14ac:dyDescent="0.25">
      <c r="A93" s="51" t="s">
        <v>46</v>
      </c>
      <c r="B93" s="107">
        <v>1579.36</v>
      </c>
      <c r="C93" s="107"/>
      <c r="D93" s="107"/>
      <c r="E93" s="107">
        <v>1336.62</v>
      </c>
      <c r="F93" s="113">
        <f t="shared" si="14"/>
        <v>84.630483233714926</v>
      </c>
      <c r="G93" s="112" t="str">
        <f t="shared" si="12"/>
        <v>-</v>
      </c>
      <c r="H93" s="86"/>
    </row>
    <row r="94" spans="1:8" x14ac:dyDescent="0.25">
      <c r="A94" s="51" t="s">
        <v>47</v>
      </c>
      <c r="B94" s="107">
        <v>172.54</v>
      </c>
      <c r="C94" s="107"/>
      <c r="D94" s="107"/>
      <c r="E94" s="107">
        <v>216.36</v>
      </c>
      <c r="F94" s="113">
        <f t="shared" si="14"/>
        <v>125.39700938912716</v>
      </c>
      <c r="G94" s="112" t="str">
        <f t="shared" si="12"/>
        <v>-</v>
      </c>
      <c r="H94" s="86"/>
    </row>
    <row r="95" spans="1:8" x14ac:dyDescent="0.25">
      <c r="A95" s="51" t="s">
        <v>154</v>
      </c>
      <c r="B95" s="107">
        <v>4256.8599999999997</v>
      </c>
      <c r="C95" s="107"/>
      <c r="D95" s="107"/>
      <c r="E95" s="107">
        <v>228.72</v>
      </c>
      <c r="F95" s="113">
        <f t="shared" si="14"/>
        <v>5.3729744459531208</v>
      </c>
      <c r="G95" s="112" t="str">
        <f t="shared" si="12"/>
        <v>-</v>
      </c>
      <c r="H95" s="86"/>
    </row>
    <row r="96" spans="1:8" x14ac:dyDescent="0.25">
      <c r="A96" s="51" t="s">
        <v>48</v>
      </c>
      <c r="B96" s="107">
        <v>694.73</v>
      </c>
      <c r="C96" s="107"/>
      <c r="D96" s="107"/>
      <c r="E96" s="107">
        <v>378.86</v>
      </c>
      <c r="F96" s="113">
        <f t="shared" si="14"/>
        <v>54.533415859398616</v>
      </c>
      <c r="G96" s="112" t="str">
        <f t="shared" si="12"/>
        <v>-</v>
      </c>
      <c r="H96" s="86"/>
    </row>
    <row r="97" spans="1:8" ht="5.25" customHeight="1" x14ac:dyDescent="0.25">
      <c r="A97" s="51"/>
      <c r="B97" s="107"/>
      <c r="C97" s="107"/>
      <c r="D97" s="107"/>
      <c r="E97" s="107"/>
      <c r="F97" s="113"/>
      <c r="G97" s="112"/>
      <c r="H97" s="86"/>
    </row>
    <row r="98" spans="1:8" x14ac:dyDescent="0.25">
      <c r="A98" s="54" t="s">
        <v>49</v>
      </c>
      <c r="B98" s="106">
        <f>B99</f>
        <v>1000.54</v>
      </c>
      <c r="C98" s="106">
        <v>1000</v>
      </c>
      <c r="D98" s="106">
        <v>1000</v>
      </c>
      <c r="E98" s="106">
        <f>E99</f>
        <v>916.74</v>
      </c>
      <c r="F98" s="112">
        <f>IFERROR(E98/B98*100,"-")</f>
        <v>91.624522757710835</v>
      </c>
      <c r="G98" s="112">
        <f t="shared" si="12"/>
        <v>91.674000000000007</v>
      </c>
      <c r="H98" s="86"/>
    </row>
    <row r="99" spans="1:8" x14ac:dyDescent="0.25">
      <c r="A99" s="50" t="s">
        <v>50</v>
      </c>
      <c r="B99" s="106">
        <f>SUM(B100:B101)</f>
        <v>1000.54</v>
      </c>
      <c r="C99" s="106">
        <v>1000</v>
      </c>
      <c r="D99" s="106">
        <v>1000</v>
      </c>
      <c r="E99" s="106">
        <f>SUM(E100:E101)</f>
        <v>916.74</v>
      </c>
      <c r="F99" s="112">
        <f>IFERROR(E99/B99*100,"-")</f>
        <v>91.624522757710835</v>
      </c>
      <c r="G99" s="112">
        <f t="shared" si="12"/>
        <v>91.674000000000007</v>
      </c>
      <c r="H99" s="86"/>
    </row>
    <row r="100" spans="1:8" x14ac:dyDescent="0.25">
      <c r="A100" s="51" t="s">
        <v>51</v>
      </c>
      <c r="B100" s="107">
        <v>1000.54</v>
      </c>
      <c r="C100" s="107"/>
      <c r="D100" s="107"/>
      <c r="E100" s="107">
        <v>916.58</v>
      </c>
      <c r="F100" s="113">
        <f>IFERROR(E100/B100*100,"-")</f>
        <v>91.60853139304777</v>
      </c>
      <c r="G100" s="112" t="str">
        <f t="shared" si="12"/>
        <v>-</v>
      </c>
      <c r="H100" s="86"/>
    </row>
    <row r="101" spans="1:8" x14ac:dyDescent="0.25">
      <c r="A101" s="51" t="s">
        <v>52</v>
      </c>
      <c r="B101" s="107">
        <v>0</v>
      </c>
      <c r="C101" s="107"/>
      <c r="D101" s="107"/>
      <c r="E101" s="107">
        <v>0.16</v>
      </c>
      <c r="F101" s="113" t="str">
        <f>IFERROR(E101/B101*100,"-")</f>
        <v>-</v>
      </c>
      <c r="G101" s="112" t="str">
        <f t="shared" si="12"/>
        <v>-</v>
      </c>
      <c r="H101" s="86"/>
    </row>
    <row r="102" spans="1:8" ht="5.25" customHeight="1" x14ac:dyDescent="0.25">
      <c r="A102" s="51"/>
      <c r="B102" s="107"/>
      <c r="C102" s="107"/>
      <c r="D102" s="107"/>
      <c r="E102" s="107"/>
      <c r="F102" s="113"/>
      <c r="G102" s="112"/>
      <c r="H102" s="86"/>
    </row>
    <row r="103" spans="1:8" x14ac:dyDescent="0.25">
      <c r="A103" s="54" t="s">
        <v>53</v>
      </c>
      <c r="B103" s="106">
        <f>B104</f>
        <v>0</v>
      </c>
      <c r="C103" s="106">
        <v>20000</v>
      </c>
      <c r="D103" s="106">
        <v>20000</v>
      </c>
      <c r="E103" s="106">
        <f t="shared" ref="E103" si="17">E104</f>
        <v>173.7</v>
      </c>
      <c r="F103" s="112" t="str">
        <f>IFERROR(E103/B103*100,"-")</f>
        <v>-</v>
      </c>
      <c r="G103" s="112">
        <f t="shared" si="12"/>
        <v>0.86850000000000005</v>
      </c>
      <c r="H103" s="86"/>
    </row>
    <row r="104" spans="1:8" x14ac:dyDescent="0.25">
      <c r="A104" s="50" t="s">
        <v>54</v>
      </c>
      <c r="B104" s="106">
        <f>B105</f>
        <v>0</v>
      </c>
      <c r="C104" s="106">
        <v>20000</v>
      </c>
      <c r="D104" s="106">
        <v>20000</v>
      </c>
      <c r="E104" s="106">
        <f>E105</f>
        <v>173.7</v>
      </c>
      <c r="F104" s="112" t="str">
        <f>IFERROR(E104/B104*100,"-")</f>
        <v>-</v>
      </c>
      <c r="G104" s="112">
        <f t="shared" si="12"/>
        <v>0.86850000000000005</v>
      </c>
      <c r="H104" s="86"/>
    </row>
    <row r="105" spans="1:8" x14ac:dyDescent="0.25">
      <c r="A105" s="51" t="s">
        <v>55</v>
      </c>
      <c r="B105" s="22">
        <v>0</v>
      </c>
      <c r="C105" s="107"/>
      <c r="D105" s="107"/>
      <c r="E105" s="22">
        <v>173.7</v>
      </c>
      <c r="F105" s="113" t="str">
        <f>IFERROR(E105/B105*100,"-")</f>
        <v>-</v>
      </c>
      <c r="G105" s="112" t="str">
        <f t="shared" ref="G105:G122" si="18">IFERROR(E105/C105*100,"-")</f>
        <v>-</v>
      </c>
      <c r="H105" s="86"/>
    </row>
    <row r="106" spans="1:8" ht="7.5" customHeight="1" x14ac:dyDescent="0.25">
      <c r="A106" s="51"/>
      <c r="B106" s="107"/>
      <c r="C106" s="107"/>
      <c r="D106" s="107"/>
      <c r="E106" s="107"/>
      <c r="F106" s="113"/>
      <c r="G106" s="112"/>
      <c r="H106" s="86"/>
    </row>
    <row r="107" spans="1:8" x14ac:dyDescent="0.25">
      <c r="A107" s="54" t="s">
        <v>56</v>
      </c>
      <c r="B107" s="106">
        <f>B108</f>
        <v>0</v>
      </c>
      <c r="C107" s="22">
        <v>0</v>
      </c>
      <c r="D107" s="22">
        <v>0</v>
      </c>
      <c r="E107" s="106">
        <f>E108</f>
        <v>494.4</v>
      </c>
      <c r="F107" s="112" t="str">
        <f>IFERROR(E107/B107*100,"-")</f>
        <v>-</v>
      </c>
      <c r="G107" s="112" t="str">
        <f t="shared" si="18"/>
        <v>-</v>
      </c>
      <c r="H107" s="86"/>
    </row>
    <row r="108" spans="1:8" x14ac:dyDescent="0.25">
      <c r="A108" s="50" t="s">
        <v>57</v>
      </c>
      <c r="B108" s="106">
        <f>B1104</f>
        <v>0</v>
      </c>
      <c r="C108" s="106">
        <v>0</v>
      </c>
      <c r="D108" s="106">
        <v>0</v>
      </c>
      <c r="E108" s="106">
        <f>E109</f>
        <v>494.4</v>
      </c>
      <c r="F108" s="112" t="str">
        <f>IFERROR(E108/B108*100,"-")</f>
        <v>-</v>
      </c>
      <c r="G108" s="112" t="str">
        <f t="shared" si="18"/>
        <v>-</v>
      </c>
      <c r="H108" s="86"/>
    </row>
    <row r="109" spans="1:8" x14ac:dyDescent="0.25">
      <c r="A109" s="51" t="s">
        <v>176</v>
      </c>
      <c r="B109" s="22">
        <v>0</v>
      </c>
      <c r="C109" s="107"/>
      <c r="D109" s="107"/>
      <c r="E109" s="22">
        <v>494.4</v>
      </c>
      <c r="F109" s="113" t="str">
        <f>IFERROR(E109/B109*100,"-")</f>
        <v>-</v>
      </c>
      <c r="G109" s="112" t="str">
        <f t="shared" si="18"/>
        <v>-</v>
      </c>
      <c r="H109" s="86"/>
    </row>
    <row r="110" spans="1:8" x14ac:dyDescent="0.25">
      <c r="A110" s="50"/>
      <c r="B110" s="107"/>
      <c r="C110" s="107"/>
      <c r="D110" s="107"/>
      <c r="E110" s="107"/>
      <c r="F110" s="113"/>
      <c r="G110" s="112"/>
      <c r="H110" s="86"/>
    </row>
    <row r="111" spans="1:8" x14ac:dyDescent="0.25">
      <c r="A111" s="50"/>
      <c r="B111" s="107"/>
      <c r="C111" s="107"/>
      <c r="D111" s="107"/>
      <c r="E111" s="107"/>
      <c r="F111" s="113"/>
      <c r="G111" s="112"/>
      <c r="H111" s="86"/>
    </row>
    <row r="112" spans="1:8" x14ac:dyDescent="0.25">
      <c r="A112" s="7" t="s">
        <v>58</v>
      </c>
      <c r="B112" s="105">
        <f>B113</f>
        <v>23780.32</v>
      </c>
      <c r="C112" s="105">
        <f>C113</f>
        <v>42181</v>
      </c>
      <c r="D112" s="105">
        <f>D113</f>
        <v>42181</v>
      </c>
      <c r="E112" s="105">
        <f>E113</f>
        <v>24691.599999999999</v>
      </c>
      <c r="F112" s="111">
        <f t="shared" ref="F112:F120" si="19">IFERROR(E112/B112*100,"-")</f>
        <v>103.83207627147154</v>
      </c>
      <c r="G112" s="111">
        <f t="shared" si="18"/>
        <v>58.537256110571114</v>
      </c>
      <c r="H112" s="86"/>
    </row>
    <row r="113" spans="1:8" x14ac:dyDescent="0.25">
      <c r="A113" s="54" t="s">
        <v>59</v>
      </c>
      <c r="B113" s="106">
        <f>B114+B119</f>
        <v>23780.32</v>
      </c>
      <c r="C113" s="106">
        <v>42181</v>
      </c>
      <c r="D113" s="106">
        <v>42181</v>
      </c>
      <c r="E113" s="106">
        <f>E114+E119</f>
        <v>24691.599999999999</v>
      </c>
      <c r="F113" s="112">
        <f t="shared" si="19"/>
        <v>103.83207627147154</v>
      </c>
      <c r="G113" s="112">
        <f t="shared" si="18"/>
        <v>58.537256110571114</v>
      </c>
      <c r="H113" s="69"/>
    </row>
    <row r="114" spans="1:8" x14ac:dyDescent="0.25">
      <c r="A114" s="50" t="s">
        <v>60</v>
      </c>
      <c r="B114" s="106">
        <f>SUM(B115:B118)</f>
        <v>8964.9399999999987</v>
      </c>
      <c r="C114" s="106">
        <v>24881</v>
      </c>
      <c r="D114" s="106">
        <v>24881</v>
      </c>
      <c r="E114" s="106">
        <f>SUM(E115:E118)</f>
        <v>12162.85</v>
      </c>
      <c r="F114" s="112">
        <f t="shared" si="19"/>
        <v>135.67129283631573</v>
      </c>
      <c r="G114" s="112">
        <f t="shared" si="18"/>
        <v>48.884088260118162</v>
      </c>
      <c r="H114" s="69"/>
    </row>
    <row r="115" spans="1:8" x14ac:dyDescent="0.25">
      <c r="A115" s="51" t="s">
        <v>61</v>
      </c>
      <c r="B115" s="107">
        <v>5963.29</v>
      </c>
      <c r="C115" s="107"/>
      <c r="D115" s="107"/>
      <c r="E115" s="107">
        <v>6680.99</v>
      </c>
      <c r="F115" s="113">
        <f t="shared" si="19"/>
        <v>112.03530266010877</v>
      </c>
      <c r="G115" s="112" t="str">
        <f t="shared" si="18"/>
        <v>-</v>
      </c>
      <c r="H115" s="69"/>
    </row>
    <row r="116" spans="1:8" x14ac:dyDescent="0.25">
      <c r="A116" s="51" t="s">
        <v>62</v>
      </c>
      <c r="B116" s="22">
        <v>0</v>
      </c>
      <c r="C116" s="107"/>
      <c r="D116" s="107"/>
      <c r="E116" s="22">
        <v>2818.75</v>
      </c>
      <c r="F116" s="113" t="str">
        <f t="shared" si="19"/>
        <v>-</v>
      </c>
      <c r="G116" s="112" t="str">
        <f t="shared" si="18"/>
        <v>-</v>
      </c>
      <c r="H116" s="69"/>
    </row>
    <row r="117" spans="1:8" x14ac:dyDescent="0.25">
      <c r="A117" s="51" t="s">
        <v>112</v>
      </c>
      <c r="B117" s="107">
        <v>1579.03</v>
      </c>
      <c r="C117" s="107"/>
      <c r="D117" s="107"/>
      <c r="E117" s="107">
        <v>0</v>
      </c>
      <c r="F117" s="113">
        <f t="shared" si="19"/>
        <v>0</v>
      </c>
      <c r="G117" s="112" t="str">
        <f t="shared" si="18"/>
        <v>-</v>
      </c>
      <c r="H117" s="69"/>
    </row>
    <row r="118" spans="1:8" x14ac:dyDescent="0.25">
      <c r="A118" s="51" t="s">
        <v>63</v>
      </c>
      <c r="B118" s="107">
        <v>1422.62</v>
      </c>
      <c r="C118" s="107"/>
      <c r="D118" s="107"/>
      <c r="E118" s="107">
        <v>2663.11</v>
      </c>
      <c r="F118" s="113">
        <f t="shared" si="19"/>
        <v>187.19756505602339</v>
      </c>
      <c r="G118" s="112" t="str">
        <f t="shared" si="18"/>
        <v>-</v>
      </c>
      <c r="H118" s="69"/>
    </row>
    <row r="119" spans="1:8" x14ac:dyDescent="0.25">
      <c r="A119" s="50" t="s">
        <v>64</v>
      </c>
      <c r="B119" s="106">
        <f>B120</f>
        <v>14815.38</v>
      </c>
      <c r="C119" s="106">
        <v>17300</v>
      </c>
      <c r="D119" s="106">
        <v>17300</v>
      </c>
      <c r="E119" s="106">
        <f>E120</f>
        <v>12528.75</v>
      </c>
      <c r="F119" s="112">
        <f t="shared" si="19"/>
        <v>84.565836313344661</v>
      </c>
      <c r="G119" s="112">
        <f t="shared" si="18"/>
        <v>72.420520231213871</v>
      </c>
      <c r="H119" s="69"/>
    </row>
    <row r="120" spans="1:8" x14ac:dyDescent="0.25">
      <c r="A120" s="51" t="s">
        <v>65</v>
      </c>
      <c r="B120" s="107">
        <v>14815.38</v>
      </c>
      <c r="C120" s="107"/>
      <c r="D120" s="107"/>
      <c r="E120" s="107">
        <v>12528.75</v>
      </c>
      <c r="F120" s="113">
        <f t="shared" si="19"/>
        <v>84.565836313344661</v>
      </c>
      <c r="G120" s="112" t="str">
        <f t="shared" si="18"/>
        <v>-</v>
      </c>
      <c r="H120" s="69"/>
    </row>
    <row r="121" spans="1:8" x14ac:dyDescent="0.25">
      <c r="A121" s="51"/>
      <c r="B121" s="107"/>
      <c r="C121" s="107"/>
      <c r="D121" s="107"/>
      <c r="E121" s="107"/>
      <c r="F121" s="113"/>
      <c r="G121" s="112"/>
      <c r="H121" s="69"/>
    </row>
    <row r="122" spans="1:8" s="5" customFormat="1" x14ac:dyDescent="0.25">
      <c r="A122" s="60" t="s">
        <v>66</v>
      </c>
      <c r="B122" s="109">
        <f>B58+B112</f>
        <v>1039056.5700000001</v>
      </c>
      <c r="C122" s="109">
        <f>C58+C112</f>
        <v>1053747</v>
      </c>
      <c r="D122" s="109">
        <f>D58+D112</f>
        <v>1053747</v>
      </c>
      <c r="E122" s="109">
        <f>E58+E112</f>
        <v>1178274.69</v>
      </c>
      <c r="F122" s="99">
        <f>IFERROR(E122/B122*100,"-")</f>
        <v>113.39851207523763</v>
      </c>
      <c r="G122" s="99">
        <f t="shared" si="18"/>
        <v>111.81760802165985</v>
      </c>
      <c r="H122" s="69"/>
    </row>
    <row r="123" spans="1:8" x14ac:dyDescent="0.25">
      <c r="G123" s="1"/>
    </row>
  </sheetData>
  <mergeCells count="3">
    <mergeCell ref="A1:G1"/>
    <mergeCell ref="A3:G3"/>
    <mergeCell ref="A7:G7"/>
  </mergeCells>
  <conditionalFormatting sqref="B19:B20 E19:E20 B32 E32 E63 B61:B63 B67:B68 B93:B96 E93:E96 B100:B101 E100:E101 E115:E118 B115:B118 E67:E68 C43">
    <cfRule type="containsBlanks" dxfId="82" priority="126">
      <formula>LEN(TRIM(B19))=0</formula>
    </cfRule>
  </conditionalFormatting>
  <conditionalFormatting sqref="B14:B15">
    <cfRule type="containsBlanks" dxfId="81" priority="114">
      <formula>LEN(TRIM(B14))=0</formula>
    </cfRule>
  </conditionalFormatting>
  <conditionalFormatting sqref="B17">
    <cfRule type="containsBlanks" dxfId="80" priority="111">
      <formula>LEN(TRIM(B17))=0</formula>
    </cfRule>
  </conditionalFormatting>
  <conditionalFormatting sqref="B24">
    <cfRule type="containsBlanks" dxfId="79" priority="108">
      <formula>LEN(TRIM(B24))=0</formula>
    </cfRule>
  </conditionalFormatting>
  <conditionalFormatting sqref="B28">
    <cfRule type="containsBlanks" dxfId="78" priority="106">
      <formula>LEN(TRIM(B28))=0</formula>
    </cfRule>
  </conditionalFormatting>
  <conditionalFormatting sqref="B34">
    <cfRule type="containsBlanks" dxfId="77" priority="101">
      <formula>LEN(TRIM(B34))=0</formula>
    </cfRule>
  </conditionalFormatting>
  <conditionalFormatting sqref="B38:B39">
    <cfRule type="containsBlanks" dxfId="76" priority="99">
      <formula>LEN(TRIM(B38))=0</formula>
    </cfRule>
  </conditionalFormatting>
  <conditionalFormatting sqref="B45">
    <cfRule type="containsBlanks" dxfId="75" priority="93">
      <formula>LEN(TRIM(B45))=0</formula>
    </cfRule>
  </conditionalFormatting>
  <conditionalFormatting sqref="B47:B49">
    <cfRule type="containsBlanks" dxfId="74" priority="92">
      <formula>LEN(TRIM(B47))=0</formula>
    </cfRule>
  </conditionalFormatting>
  <conditionalFormatting sqref="B51">
    <cfRule type="containsBlanks" dxfId="73" priority="91">
      <formula>LEN(TRIM(B51))=0</formula>
    </cfRule>
  </conditionalFormatting>
  <conditionalFormatting sqref="B65">
    <cfRule type="containsBlanks" dxfId="72" priority="83">
      <formula>LEN(TRIM(B65))=0</formula>
    </cfRule>
  </conditionalFormatting>
  <conditionalFormatting sqref="B72:B74">
    <cfRule type="containsBlanks" dxfId="71" priority="78">
      <formula>LEN(TRIM(B72))=0</formula>
    </cfRule>
  </conditionalFormatting>
  <conditionalFormatting sqref="B76:B81">
    <cfRule type="containsBlanks" dxfId="70" priority="77">
      <formula>LEN(TRIM(B76))=0</formula>
    </cfRule>
  </conditionalFormatting>
  <conditionalFormatting sqref="B83:B91">
    <cfRule type="containsBlanks" dxfId="69" priority="76">
      <formula>LEN(TRIM(B83))=0</formula>
    </cfRule>
  </conditionalFormatting>
  <conditionalFormatting sqref="B105">
    <cfRule type="containsBlanks" dxfId="68" priority="60">
      <formula>LEN(TRIM(B105))=0</formula>
    </cfRule>
  </conditionalFormatting>
  <conditionalFormatting sqref="B109">
    <cfRule type="containsBlanks" dxfId="67" priority="59">
      <formula>LEN(TRIM(B109))=0</formula>
    </cfRule>
  </conditionalFormatting>
  <conditionalFormatting sqref="B120">
    <cfRule type="containsBlanks" dxfId="66" priority="40">
      <formula>LEN(TRIM(B120))=0</formula>
    </cfRule>
  </conditionalFormatting>
  <conditionalFormatting sqref="C22">
    <cfRule type="containsBlanks" dxfId="65" priority="28">
      <formula>LEN(TRIM(C22))=0</formula>
    </cfRule>
  </conditionalFormatting>
  <conditionalFormatting sqref="C30">
    <cfRule type="containsBlanks" dxfId="64" priority="26">
      <formula>LEN(TRIM(C30))=0</formula>
    </cfRule>
  </conditionalFormatting>
  <conditionalFormatting sqref="C36">
    <cfRule type="containsBlanks" dxfId="63" priority="25">
      <formula>LEN(TRIM(C36))=0</formula>
    </cfRule>
  </conditionalFormatting>
  <conditionalFormatting sqref="E14:E15">
    <cfRule type="containsBlanks" dxfId="62" priority="113">
      <formula>LEN(TRIM(E14))=0</formula>
    </cfRule>
  </conditionalFormatting>
  <conditionalFormatting sqref="E17">
    <cfRule type="containsBlanks" dxfId="61" priority="112">
      <formula>LEN(TRIM(E17))=0</formula>
    </cfRule>
  </conditionalFormatting>
  <conditionalFormatting sqref="E24">
    <cfRule type="containsBlanks" dxfId="60" priority="107">
      <formula>LEN(TRIM(E24))=0</formula>
    </cfRule>
  </conditionalFormatting>
  <conditionalFormatting sqref="E28">
    <cfRule type="containsBlanks" dxfId="59" priority="105">
      <formula>LEN(TRIM(E28))=0</formula>
    </cfRule>
  </conditionalFormatting>
  <conditionalFormatting sqref="E34">
    <cfRule type="containsBlanks" dxfId="58" priority="100">
      <formula>LEN(TRIM(E34))=0</formula>
    </cfRule>
  </conditionalFormatting>
  <conditionalFormatting sqref="E38:E39">
    <cfRule type="containsBlanks" dxfId="57" priority="98">
      <formula>LEN(TRIM(E38))=0</formula>
    </cfRule>
  </conditionalFormatting>
  <conditionalFormatting sqref="E45">
    <cfRule type="containsBlanks" dxfId="56" priority="90">
      <formula>LEN(TRIM(E45))=0</formula>
    </cfRule>
  </conditionalFormatting>
  <conditionalFormatting sqref="E47:E49">
    <cfRule type="containsBlanks" dxfId="55" priority="89">
      <formula>LEN(TRIM(E47))=0</formula>
    </cfRule>
  </conditionalFormatting>
  <conditionalFormatting sqref="E51">
    <cfRule type="containsBlanks" dxfId="54" priority="88">
      <formula>LEN(TRIM(E51))=0</formula>
    </cfRule>
  </conditionalFormatting>
  <conditionalFormatting sqref="E65">
    <cfRule type="containsBlanks" dxfId="53" priority="80">
      <formula>LEN(TRIM(E65))=0</formula>
    </cfRule>
  </conditionalFormatting>
  <conditionalFormatting sqref="E72:E74">
    <cfRule type="containsBlanks" dxfId="52" priority="69">
      <formula>LEN(TRIM(E72))=0</formula>
    </cfRule>
  </conditionalFormatting>
  <conditionalFormatting sqref="E76:E81">
    <cfRule type="containsBlanks" dxfId="51" priority="70">
      <formula>LEN(TRIM(E76))=0</formula>
    </cfRule>
  </conditionalFormatting>
  <conditionalFormatting sqref="E83:E91">
    <cfRule type="containsBlanks" dxfId="50" priority="71">
      <formula>LEN(TRIM(E83))=0</formula>
    </cfRule>
  </conditionalFormatting>
  <conditionalFormatting sqref="E105">
    <cfRule type="containsBlanks" dxfId="49" priority="61">
      <formula>LEN(TRIM(E105))=0</formula>
    </cfRule>
  </conditionalFormatting>
  <conditionalFormatting sqref="E109">
    <cfRule type="containsBlanks" dxfId="48" priority="58">
      <formula>LEN(TRIM(E109))=0</formula>
    </cfRule>
  </conditionalFormatting>
  <conditionalFormatting sqref="E120">
    <cfRule type="containsBlanks" dxfId="47" priority="38">
      <formula>LEN(TRIM(E120))=0</formula>
    </cfRule>
  </conditionalFormatting>
  <conditionalFormatting sqref="C12">
    <cfRule type="containsBlanks" dxfId="46" priority="29">
      <formula>LEN(TRIM(C12))=0</formula>
    </cfRule>
  </conditionalFormatting>
  <conditionalFormatting sqref="C26">
    <cfRule type="containsBlanks" dxfId="45" priority="27">
      <formula>LEN(TRIM(C26))=0</formula>
    </cfRule>
  </conditionalFormatting>
  <conditionalFormatting sqref="J37">
    <cfRule type="containsBlanks" dxfId="44" priority="24">
      <formula>LEN(TRIM(J37))=0</formula>
    </cfRule>
  </conditionalFormatting>
  <conditionalFormatting sqref="J46">
    <cfRule type="containsBlanks" dxfId="43" priority="23">
      <formula>LEN(TRIM(J46))=0</formula>
    </cfRule>
  </conditionalFormatting>
  <conditionalFormatting sqref="J50">
    <cfRule type="containsBlanks" dxfId="42" priority="22">
      <formula>LEN(TRIM(J50))=0</formula>
    </cfRule>
  </conditionalFormatting>
  <conditionalFormatting sqref="J54">
    <cfRule type="containsBlanks" dxfId="41" priority="21">
      <formula>LEN(TRIM(J54))=0</formula>
    </cfRule>
  </conditionalFormatting>
  <conditionalFormatting sqref="C59">
    <cfRule type="containsBlanks" dxfId="40" priority="19">
      <formula>LEN(TRIM(C59))=0</formula>
    </cfRule>
  </conditionalFormatting>
  <conditionalFormatting sqref="C70">
    <cfRule type="containsBlanks" dxfId="39" priority="15">
      <formula>LEN(TRIM(C70))=0</formula>
    </cfRule>
  </conditionalFormatting>
  <conditionalFormatting sqref="C98">
    <cfRule type="containsBlanks" dxfId="38" priority="18">
      <formula>LEN(TRIM(C98))=0</formula>
    </cfRule>
  </conditionalFormatting>
  <conditionalFormatting sqref="C103">
    <cfRule type="containsBlanks" dxfId="37" priority="16">
      <formula>LEN(TRIM(C103))=0</formula>
    </cfRule>
  </conditionalFormatting>
  <conditionalFormatting sqref="C107">
    <cfRule type="containsBlanks" dxfId="36" priority="17">
      <formula>LEN(TRIM(C107))=0</formula>
    </cfRule>
  </conditionalFormatting>
  <conditionalFormatting sqref="C113">
    <cfRule type="containsBlanks" dxfId="35" priority="14">
      <formula>LEN(TRIM(C113))=0</formula>
    </cfRule>
  </conditionalFormatting>
  <conditionalFormatting sqref="E61:E62">
    <cfRule type="containsBlanks" dxfId="34" priority="13">
      <formula>LEN(TRIM(E61))=0</formula>
    </cfRule>
  </conditionalFormatting>
  <conditionalFormatting sqref="D43">
    <cfRule type="containsBlanks" dxfId="33" priority="12">
      <formula>LEN(TRIM(D43))=0</formula>
    </cfRule>
  </conditionalFormatting>
  <conditionalFormatting sqref="D22">
    <cfRule type="containsBlanks" dxfId="32" priority="10">
      <formula>LEN(TRIM(D22))=0</formula>
    </cfRule>
  </conditionalFormatting>
  <conditionalFormatting sqref="D30">
    <cfRule type="containsBlanks" dxfId="31" priority="8">
      <formula>LEN(TRIM(D30))=0</formula>
    </cfRule>
  </conditionalFormatting>
  <conditionalFormatting sqref="D36">
    <cfRule type="containsBlanks" dxfId="30" priority="7">
      <formula>LEN(TRIM(D36))=0</formula>
    </cfRule>
  </conditionalFormatting>
  <conditionalFormatting sqref="D12">
    <cfRule type="containsBlanks" dxfId="29" priority="11">
      <formula>LEN(TRIM(D12))=0</formula>
    </cfRule>
  </conditionalFormatting>
  <conditionalFormatting sqref="D26">
    <cfRule type="containsBlanks" dxfId="28" priority="9">
      <formula>LEN(TRIM(D26))=0</formula>
    </cfRule>
  </conditionalFormatting>
  <conditionalFormatting sqref="D59">
    <cfRule type="containsBlanks" dxfId="27" priority="6">
      <formula>LEN(TRIM(D59))=0</formula>
    </cfRule>
  </conditionalFormatting>
  <conditionalFormatting sqref="D70">
    <cfRule type="containsBlanks" dxfId="26" priority="2">
      <formula>LEN(TRIM(D70))=0</formula>
    </cfRule>
  </conditionalFormatting>
  <conditionalFormatting sqref="D98">
    <cfRule type="containsBlanks" dxfId="25" priority="5">
      <formula>LEN(TRIM(D98))=0</formula>
    </cfRule>
  </conditionalFormatting>
  <conditionalFormatting sqref="D103">
    <cfRule type="containsBlanks" dxfId="24" priority="3">
      <formula>LEN(TRIM(D103))=0</formula>
    </cfRule>
  </conditionalFormatting>
  <conditionalFormatting sqref="D107">
    <cfRule type="containsBlanks" dxfId="23" priority="4">
      <formula>LEN(TRIM(D107))=0</formula>
    </cfRule>
  </conditionalFormatting>
  <conditionalFormatting sqref="D113">
    <cfRule type="containsBlanks" dxfId="22" priority="1">
      <formula>LEN(TRIM(D113))=0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12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0"/>
  <sheetViews>
    <sheetView showGridLines="0" zoomScaleNormal="100" workbookViewId="0">
      <selection activeCell="P20" sqref="P20"/>
    </sheetView>
  </sheetViews>
  <sheetFormatPr defaultColWidth="9.109375" defaultRowHeight="13.2" x14ac:dyDescent="0.25"/>
  <cols>
    <col min="1" max="1" width="83" style="1" customWidth="1"/>
    <col min="2" max="5" width="14.6640625" style="1" bestFit="1" customWidth="1"/>
    <col min="6" max="7" width="8.5546875" style="1" bestFit="1" customWidth="1"/>
    <col min="8" max="16384" width="9.109375" style="1"/>
  </cols>
  <sheetData>
    <row r="2" spans="1:15" s="3" customFormat="1" ht="15.6" x14ac:dyDescent="0.3">
      <c r="A2" s="163" t="s">
        <v>165</v>
      </c>
      <c r="B2" s="163"/>
      <c r="C2" s="163"/>
      <c r="D2" s="163"/>
      <c r="E2" s="163"/>
      <c r="F2" s="163"/>
      <c r="G2" s="163"/>
    </row>
    <row r="3" spans="1:15" x14ac:dyDescent="0.25">
      <c r="A3" s="46"/>
      <c r="B3" s="46"/>
      <c r="C3" s="46"/>
      <c r="D3" s="46"/>
      <c r="E3" s="46"/>
      <c r="F3" s="46"/>
      <c r="G3" s="46"/>
    </row>
    <row r="4" spans="1:15" ht="39.6" x14ac:dyDescent="0.25">
      <c r="A4" s="58" t="s">
        <v>79</v>
      </c>
      <c r="B4" s="29" t="s">
        <v>173</v>
      </c>
      <c r="C4" s="29" t="s">
        <v>202</v>
      </c>
      <c r="D4" s="29" t="s">
        <v>199</v>
      </c>
      <c r="E4" s="29" t="s">
        <v>174</v>
      </c>
      <c r="F4" s="38" t="s">
        <v>123</v>
      </c>
      <c r="G4" s="38" t="s">
        <v>124</v>
      </c>
      <c r="I4" s="150"/>
      <c r="J4" s="150"/>
      <c r="K4" s="150"/>
      <c r="L4" s="150"/>
      <c r="M4" s="150"/>
      <c r="N4" s="150"/>
      <c r="O4" s="150"/>
    </row>
    <row r="5" spans="1:15" s="4" customFormat="1" ht="10.199999999999999" x14ac:dyDescent="0.2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 t="s">
        <v>200</v>
      </c>
      <c r="G5" s="56" t="s">
        <v>201</v>
      </c>
      <c r="I5" s="151"/>
      <c r="J5" s="151"/>
      <c r="K5" s="151"/>
      <c r="L5" s="151"/>
      <c r="M5" s="151"/>
      <c r="N5" s="151"/>
      <c r="O5" s="151"/>
    </row>
    <row r="6" spans="1:15" x14ac:dyDescent="0.25">
      <c r="A6" s="7" t="s">
        <v>80</v>
      </c>
      <c r="B6" s="7"/>
      <c r="C6" s="7"/>
      <c r="D6" s="7"/>
      <c r="E6" s="7"/>
      <c r="F6" s="7"/>
      <c r="G6" s="7"/>
      <c r="I6" s="150"/>
      <c r="J6" s="150"/>
      <c r="K6" s="150"/>
      <c r="L6" s="150"/>
      <c r="M6" s="150"/>
      <c r="N6" s="150"/>
      <c r="O6" s="150"/>
    </row>
    <row r="7" spans="1:15" ht="15.6" x14ac:dyDescent="0.3">
      <c r="A7" s="50" t="s">
        <v>113</v>
      </c>
      <c r="B7" s="62">
        <f>B8</f>
        <v>11267.93</v>
      </c>
      <c r="C7" s="62">
        <f t="shared" ref="C7:E7" si="0">C8</f>
        <v>8135</v>
      </c>
      <c r="D7" s="62">
        <f t="shared" si="0"/>
        <v>8135</v>
      </c>
      <c r="E7" s="62">
        <f t="shared" si="0"/>
        <v>9472.81</v>
      </c>
      <c r="F7" s="112">
        <f t="shared" ref="F7:F18" si="1">IFERROR(E7/B7*100,"-")</f>
        <v>84.068768620323326</v>
      </c>
      <c r="G7" s="112">
        <f>IFERROR(E7/C7*100,"-")</f>
        <v>116.44511370620774</v>
      </c>
      <c r="I7" s="149"/>
      <c r="J7" s="150"/>
      <c r="K7" s="150"/>
      <c r="L7" s="150"/>
      <c r="M7" s="150"/>
      <c r="N7" s="150"/>
      <c r="O7" s="150"/>
    </row>
    <row r="8" spans="1:15" ht="15.6" x14ac:dyDescent="0.3">
      <c r="A8" s="51" t="s">
        <v>103</v>
      </c>
      <c r="B8" s="14">
        <v>11267.93</v>
      </c>
      <c r="C8" s="14">
        <v>8135</v>
      </c>
      <c r="D8" s="14">
        <v>8135</v>
      </c>
      <c r="E8" s="14">
        <v>9472.81</v>
      </c>
      <c r="F8" s="113">
        <f t="shared" si="1"/>
        <v>84.068768620323326</v>
      </c>
      <c r="G8" s="113">
        <f t="shared" ref="G8:G20" si="2">IFERROR(E8/C8*100,"-")</f>
        <v>116.44511370620774</v>
      </c>
      <c r="I8" s="149"/>
      <c r="J8" s="150"/>
      <c r="K8" s="150"/>
      <c r="L8" s="150"/>
      <c r="M8" s="150"/>
      <c r="N8" s="150"/>
      <c r="O8" s="150"/>
    </row>
    <row r="9" spans="1:15" ht="13.8" x14ac:dyDescent="0.3">
      <c r="A9" s="50" t="s">
        <v>114</v>
      </c>
      <c r="B9" s="62">
        <f>B10</f>
        <v>2032.77</v>
      </c>
      <c r="C9" s="62">
        <f t="shared" ref="C9:E9" si="3">C10</f>
        <v>1880</v>
      </c>
      <c r="D9" s="62">
        <f t="shared" si="3"/>
        <v>1880</v>
      </c>
      <c r="E9" s="62">
        <f t="shared" si="3"/>
        <v>1068.8499999999999</v>
      </c>
      <c r="F9" s="112">
        <f t="shared" si="1"/>
        <v>52.580960954756314</v>
      </c>
      <c r="G9" s="112">
        <f t="shared" si="2"/>
        <v>56.853723404255319</v>
      </c>
      <c r="I9" s="152"/>
      <c r="J9" s="150"/>
      <c r="K9" s="150"/>
      <c r="L9" s="150"/>
      <c r="M9" s="150"/>
      <c r="N9" s="150"/>
      <c r="O9" s="150"/>
    </row>
    <row r="10" spans="1:15" x14ac:dyDescent="0.25">
      <c r="A10" s="51" t="s">
        <v>109</v>
      </c>
      <c r="B10" s="14">
        <v>2032.77</v>
      </c>
      <c r="C10" s="14">
        <v>1880</v>
      </c>
      <c r="D10" s="14">
        <v>1880</v>
      </c>
      <c r="E10" s="14">
        <v>1068.8499999999999</v>
      </c>
      <c r="F10" s="113">
        <f t="shared" si="1"/>
        <v>52.580960954756314</v>
      </c>
      <c r="G10" s="113">
        <f t="shared" si="2"/>
        <v>56.853723404255319</v>
      </c>
      <c r="I10" s="150"/>
      <c r="J10" s="150"/>
      <c r="K10" s="150"/>
      <c r="L10" s="150"/>
      <c r="M10" s="150"/>
      <c r="N10" s="150"/>
      <c r="O10" s="150"/>
    </row>
    <row r="11" spans="1:15" x14ac:dyDescent="0.25">
      <c r="A11" s="50" t="s">
        <v>115</v>
      </c>
      <c r="B11" s="62">
        <f>B12+B13</f>
        <v>117049.47</v>
      </c>
      <c r="C11" s="62">
        <f t="shared" ref="C11:D11" si="4">C12+C13</f>
        <v>162436</v>
      </c>
      <c r="D11" s="62">
        <f t="shared" si="4"/>
        <v>162436</v>
      </c>
      <c r="E11" s="62">
        <f t="shared" ref="E11" si="5">E12+E13</f>
        <v>113749.43</v>
      </c>
      <c r="F11" s="112">
        <f t="shared" si="1"/>
        <v>97.180645072549225</v>
      </c>
      <c r="G11" s="112">
        <f t="shared" si="2"/>
        <v>70.027229185648494</v>
      </c>
      <c r="I11" s="150"/>
      <c r="J11" s="150"/>
      <c r="K11" s="150"/>
      <c r="L11" s="150"/>
      <c r="M11" s="150"/>
      <c r="N11" s="150"/>
      <c r="O11" s="150"/>
    </row>
    <row r="12" spans="1:15" x14ac:dyDescent="0.25">
      <c r="A12" s="51" t="s">
        <v>105</v>
      </c>
      <c r="B12" s="14">
        <v>44295.03</v>
      </c>
      <c r="C12" s="14">
        <v>83700</v>
      </c>
      <c r="D12" s="14">
        <v>83700</v>
      </c>
      <c r="E12" s="14">
        <v>29554.2</v>
      </c>
      <c r="F12" s="113">
        <f t="shared" si="1"/>
        <v>66.721255183707967</v>
      </c>
      <c r="G12" s="113">
        <f t="shared" si="2"/>
        <v>35.309677419354841</v>
      </c>
      <c r="I12" s="150"/>
      <c r="J12" s="150"/>
      <c r="K12" s="150"/>
      <c r="L12" s="150"/>
      <c r="M12" s="150"/>
      <c r="N12" s="150"/>
      <c r="O12" s="150"/>
    </row>
    <row r="13" spans="1:15" x14ac:dyDescent="0.25">
      <c r="A13" s="51" t="s">
        <v>108</v>
      </c>
      <c r="B13" s="14">
        <v>72754.44</v>
      </c>
      <c r="C13" s="14">
        <v>78736</v>
      </c>
      <c r="D13" s="14">
        <v>78736</v>
      </c>
      <c r="E13" s="14">
        <v>84195.23</v>
      </c>
      <c r="F13" s="113">
        <f t="shared" si="1"/>
        <v>115.72521209702116</v>
      </c>
      <c r="G13" s="113">
        <f t="shared" si="2"/>
        <v>106.93358819345661</v>
      </c>
    </row>
    <row r="14" spans="1:15" x14ac:dyDescent="0.25">
      <c r="A14" s="50" t="s">
        <v>116</v>
      </c>
      <c r="B14" s="62">
        <f>B15+B16</f>
        <v>879398.48</v>
      </c>
      <c r="C14" s="62">
        <f t="shared" ref="C14:D14" si="6">C15+C16</f>
        <v>867846</v>
      </c>
      <c r="D14" s="62">
        <f t="shared" si="6"/>
        <v>867846</v>
      </c>
      <c r="E14" s="62">
        <f t="shared" ref="E14" si="7">E15+E16</f>
        <v>1034510.39</v>
      </c>
      <c r="F14" s="112">
        <f t="shared" si="1"/>
        <v>117.63841006411565</v>
      </c>
      <c r="G14" s="112">
        <f t="shared" si="2"/>
        <v>119.20437381747453</v>
      </c>
    </row>
    <row r="15" spans="1:15" x14ac:dyDescent="0.25">
      <c r="A15" s="51" t="s">
        <v>106</v>
      </c>
      <c r="B15" s="14">
        <v>30956.79</v>
      </c>
      <c r="C15" s="14">
        <v>34770</v>
      </c>
      <c r="D15" s="14">
        <v>34770</v>
      </c>
      <c r="E15" s="14">
        <v>25773.56</v>
      </c>
      <c r="F15" s="113">
        <f t="shared" si="1"/>
        <v>83.256565037912523</v>
      </c>
      <c r="G15" s="113">
        <f t="shared" si="2"/>
        <v>74.125855622663224</v>
      </c>
    </row>
    <row r="16" spans="1:15" x14ac:dyDescent="0.25">
      <c r="A16" s="51" t="s">
        <v>107</v>
      </c>
      <c r="B16" s="14">
        <v>848441.69</v>
      </c>
      <c r="C16" s="14">
        <v>833076</v>
      </c>
      <c r="D16" s="14">
        <v>833076</v>
      </c>
      <c r="E16" s="14">
        <v>1008736.83</v>
      </c>
      <c r="F16" s="113">
        <f t="shared" si="1"/>
        <v>118.89288820779187</v>
      </c>
      <c r="G16" s="113">
        <f t="shared" si="2"/>
        <v>121.08581089840543</v>
      </c>
    </row>
    <row r="17" spans="1:7" x14ac:dyDescent="0.25">
      <c r="A17" s="50" t="s">
        <v>127</v>
      </c>
      <c r="B17" s="62">
        <f>B18</f>
        <v>2184.6799999999998</v>
      </c>
      <c r="C17" s="62">
        <f t="shared" ref="C17:E17" si="8">C18</f>
        <v>2000</v>
      </c>
      <c r="D17" s="62">
        <f t="shared" si="8"/>
        <v>2000</v>
      </c>
      <c r="E17" s="62">
        <f t="shared" si="8"/>
        <v>1804.83</v>
      </c>
      <c r="F17" s="112">
        <f t="shared" si="1"/>
        <v>82.613014262958416</v>
      </c>
      <c r="G17" s="112">
        <f t="shared" si="2"/>
        <v>90.241500000000002</v>
      </c>
    </row>
    <row r="18" spans="1:7" x14ac:dyDescent="0.25">
      <c r="A18" s="51" t="s">
        <v>126</v>
      </c>
      <c r="B18" s="14">
        <v>2184.6799999999998</v>
      </c>
      <c r="C18" s="14">
        <v>2000</v>
      </c>
      <c r="D18" s="14">
        <v>2000</v>
      </c>
      <c r="E18" s="14">
        <v>1804.83</v>
      </c>
      <c r="F18" s="113">
        <f t="shared" si="1"/>
        <v>82.613014262958416</v>
      </c>
      <c r="G18" s="113">
        <f t="shared" si="2"/>
        <v>90.241500000000002</v>
      </c>
    </row>
    <row r="19" spans="1:7" x14ac:dyDescent="0.25">
      <c r="A19" s="51"/>
      <c r="B19" s="11"/>
      <c r="C19" s="11"/>
      <c r="D19" s="11"/>
      <c r="E19" s="11"/>
      <c r="F19" s="113"/>
      <c r="G19" s="113"/>
    </row>
    <row r="20" spans="1:7" x14ac:dyDescent="0.25">
      <c r="A20" s="60" t="s">
        <v>14</v>
      </c>
      <c r="B20" s="61">
        <f>B7+B9+B11+B14+B17</f>
        <v>1011933.3300000001</v>
      </c>
      <c r="C20" s="61">
        <f>C7+C9+C11+C14+C17</f>
        <v>1042297</v>
      </c>
      <c r="D20" s="61">
        <f>D7+D9+D11+D14+D17</f>
        <v>1042297</v>
      </c>
      <c r="E20" s="61">
        <f>E7+E9+E11+E14+E17</f>
        <v>1160606.31</v>
      </c>
      <c r="F20" s="99">
        <f>IFERROR(E20/B20*100,"-")</f>
        <v>114.69197382795959</v>
      </c>
      <c r="G20" s="99">
        <f t="shared" si="2"/>
        <v>111.35082514868604</v>
      </c>
    </row>
    <row r="21" spans="1:7" s="5" customFormat="1" x14ac:dyDescent="0.25">
      <c r="B21" s="86"/>
      <c r="C21" s="86"/>
      <c r="D21" s="86"/>
      <c r="E21" s="86"/>
      <c r="F21" s="88"/>
      <c r="G21" s="88"/>
    </row>
    <row r="22" spans="1:7" x14ac:dyDescent="0.25">
      <c r="B22" s="69"/>
      <c r="C22" s="69"/>
      <c r="D22" s="69"/>
      <c r="E22" s="69"/>
      <c r="F22" s="45"/>
      <c r="G22" s="45"/>
    </row>
    <row r="23" spans="1:7" x14ac:dyDescent="0.25">
      <c r="B23" s="69"/>
      <c r="C23" s="69"/>
      <c r="D23" s="69"/>
      <c r="E23" s="69"/>
      <c r="F23" s="89"/>
      <c r="G23" s="89"/>
    </row>
    <row r="24" spans="1:7" x14ac:dyDescent="0.25">
      <c r="A24" s="7" t="s">
        <v>81</v>
      </c>
      <c r="B24" s="87"/>
      <c r="C24" s="87"/>
      <c r="D24" s="87"/>
      <c r="E24" s="87"/>
      <c r="F24" s="53"/>
      <c r="G24" s="53"/>
    </row>
    <row r="25" spans="1:7" x14ac:dyDescent="0.25">
      <c r="A25" s="50" t="s">
        <v>113</v>
      </c>
      <c r="B25" s="106">
        <f>B26</f>
        <v>10446.780000000001</v>
      </c>
      <c r="C25" s="106">
        <f t="shared" ref="C25:E25" si="9">C26</f>
        <v>8135</v>
      </c>
      <c r="D25" s="106">
        <f t="shared" si="9"/>
        <v>8135</v>
      </c>
      <c r="E25" s="106">
        <f t="shared" si="9"/>
        <v>8359.59</v>
      </c>
      <c r="F25" s="112">
        <f t="shared" ref="F25:F36" si="10">IFERROR(E25/B25*100,"-")</f>
        <v>80.020733661472718</v>
      </c>
      <c r="G25" s="112">
        <f t="shared" ref="G25:G38" si="11">IFERROR(E25/C25*100,"-")</f>
        <v>102.76078672403197</v>
      </c>
    </row>
    <row r="26" spans="1:7" x14ac:dyDescent="0.25">
      <c r="A26" s="51" t="s">
        <v>103</v>
      </c>
      <c r="B26" s="107">
        <v>10446.780000000001</v>
      </c>
      <c r="C26" s="107">
        <v>8135</v>
      </c>
      <c r="D26" s="107">
        <v>8135</v>
      </c>
      <c r="E26" s="107">
        <v>8359.59</v>
      </c>
      <c r="F26" s="113">
        <f t="shared" si="10"/>
        <v>80.020733661472718</v>
      </c>
      <c r="G26" s="113">
        <f t="shared" si="11"/>
        <v>102.76078672403197</v>
      </c>
    </row>
    <row r="27" spans="1:7" x14ac:dyDescent="0.25">
      <c r="A27" s="50" t="s">
        <v>114</v>
      </c>
      <c r="B27" s="106">
        <f>B28</f>
        <v>2875.16</v>
      </c>
      <c r="C27" s="106">
        <f t="shared" ref="C27:E27" si="12">C28</f>
        <v>6030</v>
      </c>
      <c r="D27" s="106">
        <f t="shared" si="12"/>
        <v>6030</v>
      </c>
      <c r="E27" s="106">
        <f t="shared" si="12"/>
        <v>1281.93</v>
      </c>
      <c r="F27" s="112">
        <f t="shared" si="10"/>
        <v>44.586388235785144</v>
      </c>
      <c r="G27" s="112">
        <f t="shared" si="11"/>
        <v>21.259203980099503</v>
      </c>
    </row>
    <row r="28" spans="1:7" x14ac:dyDescent="0.25">
      <c r="A28" s="51" t="s">
        <v>109</v>
      </c>
      <c r="B28" s="107">
        <v>2875.16</v>
      </c>
      <c r="C28" s="107">
        <v>6030</v>
      </c>
      <c r="D28" s="107">
        <v>6030</v>
      </c>
      <c r="E28" s="107">
        <v>1281.93</v>
      </c>
      <c r="F28" s="113">
        <f t="shared" si="10"/>
        <v>44.586388235785144</v>
      </c>
      <c r="G28" s="113">
        <f t="shared" si="11"/>
        <v>21.259203980099503</v>
      </c>
    </row>
    <row r="29" spans="1:7" x14ac:dyDescent="0.25">
      <c r="A29" s="50" t="s">
        <v>115</v>
      </c>
      <c r="B29" s="106">
        <f>B30+B31</f>
        <v>126262.36000000002</v>
      </c>
      <c r="C29" s="106">
        <f t="shared" ref="C29:E29" si="13">C30+C31</f>
        <v>163736</v>
      </c>
      <c r="D29" s="106">
        <f t="shared" ref="D29" si="14">D30+D31</f>
        <v>163736</v>
      </c>
      <c r="E29" s="106">
        <f t="shared" si="13"/>
        <v>114124.73999999999</v>
      </c>
      <c r="F29" s="112">
        <f t="shared" si="10"/>
        <v>90.386984688073284</v>
      </c>
      <c r="G29" s="112">
        <f t="shared" si="11"/>
        <v>69.700456832950593</v>
      </c>
    </row>
    <row r="30" spans="1:7" x14ac:dyDescent="0.25">
      <c r="A30" s="51" t="s">
        <v>105</v>
      </c>
      <c r="B30" s="107">
        <v>43456.9</v>
      </c>
      <c r="C30" s="107">
        <v>85000</v>
      </c>
      <c r="D30" s="107">
        <v>85000</v>
      </c>
      <c r="E30" s="107">
        <v>27323.7</v>
      </c>
      <c r="F30" s="113">
        <f t="shared" si="10"/>
        <v>62.875400684356222</v>
      </c>
      <c r="G30" s="113">
        <f t="shared" si="11"/>
        <v>32.145529411764706</v>
      </c>
    </row>
    <row r="31" spans="1:7" x14ac:dyDescent="0.25">
      <c r="A31" s="51" t="s">
        <v>108</v>
      </c>
      <c r="B31" s="107">
        <v>82805.460000000006</v>
      </c>
      <c r="C31" s="107">
        <v>78736</v>
      </c>
      <c r="D31" s="107">
        <v>78736</v>
      </c>
      <c r="E31" s="107">
        <v>86801.04</v>
      </c>
      <c r="F31" s="113">
        <f t="shared" si="10"/>
        <v>104.82526152260974</v>
      </c>
      <c r="G31" s="113">
        <f t="shared" si="11"/>
        <v>110.24314163787847</v>
      </c>
    </row>
    <row r="32" spans="1:7" x14ac:dyDescent="0.25">
      <c r="A32" s="50" t="s">
        <v>116</v>
      </c>
      <c r="B32" s="106">
        <f>B33+B34</f>
        <v>899472.27</v>
      </c>
      <c r="C32" s="106">
        <f t="shared" ref="C32:E32" si="15">C33+C34</f>
        <v>873846</v>
      </c>
      <c r="D32" s="106">
        <f t="shared" ref="D32" si="16">D33+D34</f>
        <v>873846</v>
      </c>
      <c r="E32" s="106">
        <f t="shared" si="15"/>
        <v>1052864.73</v>
      </c>
      <c r="F32" s="112">
        <f t="shared" si="10"/>
        <v>117.05360633296678</v>
      </c>
      <c r="G32" s="112">
        <f t="shared" si="11"/>
        <v>120.48630193420809</v>
      </c>
    </row>
    <row r="33" spans="1:7" x14ac:dyDescent="0.25">
      <c r="A33" s="51" t="s">
        <v>106</v>
      </c>
      <c r="B33" s="107">
        <v>30609.55</v>
      </c>
      <c r="C33" s="107">
        <v>39770</v>
      </c>
      <c r="D33" s="107">
        <v>39770</v>
      </c>
      <c r="E33" s="107">
        <v>29721.84</v>
      </c>
      <c r="F33" s="113">
        <f t="shared" si="10"/>
        <v>97.099892027161459</v>
      </c>
      <c r="G33" s="113">
        <f t="shared" si="11"/>
        <v>74.734322353532818</v>
      </c>
    </row>
    <row r="34" spans="1:7" x14ac:dyDescent="0.25">
      <c r="A34" s="51" t="s">
        <v>107</v>
      </c>
      <c r="B34" s="107">
        <v>868862.72</v>
      </c>
      <c r="C34" s="107">
        <v>834076</v>
      </c>
      <c r="D34" s="107">
        <v>834076</v>
      </c>
      <c r="E34" s="107">
        <v>1023142.89</v>
      </c>
      <c r="F34" s="113">
        <f t="shared" si="10"/>
        <v>117.75656458134148</v>
      </c>
      <c r="G34" s="113">
        <f t="shared" si="11"/>
        <v>122.66782523415132</v>
      </c>
    </row>
    <row r="35" spans="1:7" x14ac:dyDescent="0.25">
      <c r="A35" s="50" t="s">
        <v>127</v>
      </c>
      <c r="B35" s="106">
        <f>B36</f>
        <v>0</v>
      </c>
      <c r="C35" s="106">
        <f t="shared" ref="C35:E35" si="17">C36</f>
        <v>2000</v>
      </c>
      <c r="D35" s="106">
        <f t="shared" si="17"/>
        <v>2000</v>
      </c>
      <c r="E35" s="106">
        <f t="shared" si="17"/>
        <v>1643.7</v>
      </c>
      <c r="F35" s="112" t="str">
        <f t="shared" si="10"/>
        <v>-</v>
      </c>
      <c r="G35" s="112">
        <f t="shared" si="11"/>
        <v>82.185000000000002</v>
      </c>
    </row>
    <row r="36" spans="1:7" x14ac:dyDescent="0.25">
      <c r="A36" s="51" t="s">
        <v>126</v>
      </c>
      <c r="B36" s="107">
        <v>0</v>
      </c>
      <c r="C36" s="107">
        <v>2000</v>
      </c>
      <c r="D36" s="107">
        <v>2000</v>
      </c>
      <c r="E36" s="107">
        <v>1643.7</v>
      </c>
      <c r="F36" s="113" t="str">
        <f t="shared" si="10"/>
        <v>-</v>
      </c>
      <c r="G36" s="113">
        <f t="shared" si="11"/>
        <v>82.185000000000002</v>
      </c>
    </row>
    <row r="37" spans="1:7" x14ac:dyDescent="0.25">
      <c r="A37" s="51"/>
      <c r="B37" s="107"/>
      <c r="C37" s="107"/>
      <c r="D37" s="107"/>
      <c r="E37" s="107"/>
      <c r="F37" s="113"/>
      <c r="G37" s="113"/>
    </row>
    <row r="38" spans="1:7" x14ac:dyDescent="0.25">
      <c r="A38" s="60" t="s">
        <v>66</v>
      </c>
      <c r="B38" s="109">
        <f>B25+B27+B29+B32+B35</f>
        <v>1039056.5700000001</v>
      </c>
      <c r="C38" s="109">
        <f>C25+C27+C29+C32+C35</f>
        <v>1053747</v>
      </c>
      <c r="D38" s="109">
        <f>D25+D27+D29+D32+D35</f>
        <v>1053747</v>
      </c>
      <c r="E38" s="109">
        <f>E25+E27+E29+E32+E35</f>
        <v>1178274.69</v>
      </c>
      <c r="F38" s="99">
        <f>IFERROR(E38/B38*100,"-")</f>
        <v>113.39851207523763</v>
      </c>
      <c r="G38" s="99">
        <f t="shared" si="11"/>
        <v>111.81760802165985</v>
      </c>
    </row>
    <row r="40" spans="1:7" x14ac:dyDescent="0.25">
      <c r="B40" s="69"/>
      <c r="C40" s="69"/>
      <c r="D40" s="69"/>
      <c r="E40" s="69"/>
      <c r="F40" s="69"/>
      <c r="G40" s="69"/>
    </row>
  </sheetData>
  <mergeCells count="1">
    <mergeCell ref="A2:G2"/>
  </mergeCells>
  <conditionalFormatting sqref="B8 E8 B26:C26 B28:C28 B30:C31 B33:C34 B36:C36 E36 E33:E34 E30:E31 E28 E26">
    <cfRule type="containsBlanks" dxfId="21" priority="25">
      <formula>LEN(TRIM(B8))=0</formula>
    </cfRule>
  </conditionalFormatting>
  <conditionalFormatting sqref="B10 E10">
    <cfRule type="containsBlanks" dxfId="20" priority="24">
      <formula>LEN(TRIM(B10))=0</formula>
    </cfRule>
  </conditionalFormatting>
  <conditionalFormatting sqref="B12:B13 E12:E13">
    <cfRule type="containsBlanks" dxfId="19" priority="23">
      <formula>LEN(TRIM(B12))=0</formula>
    </cfRule>
  </conditionalFormatting>
  <conditionalFormatting sqref="B15:B16 E15:E16">
    <cfRule type="containsBlanks" dxfId="18" priority="22">
      <formula>LEN(TRIM(B15))=0</formula>
    </cfRule>
  </conditionalFormatting>
  <conditionalFormatting sqref="B18 E18">
    <cfRule type="containsBlanks" dxfId="17" priority="21">
      <formula>LEN(TRIM(B18))=0</formula>
    </cfRule>
  </conditionalFormatting>
  <conditionalFormatting sqref="C8">
    <cfRule type="containsBlanks" dxfId="16" priority="12">
      <formula>LEN(TRIM(C8))=0</formula>
    </cfRule>
  </conditionalFormatting>
  <conditionalFormatting sqref="C10">
    <cfRule type="containsBlanks" dxfId="15" priority="11">
      <formula>LEN(TRIM(C10))=0</formula>
    </cfRule>
  </conditionalFormatting>
  <conditionalFormatting sqref="C12:C13">
    <cfRule type="containsBlanks" dxfId="14" priority="10">
      <formula>LEN(TRIM(C12))=0</formula>
    </cfRule>
  </conditionalFormatting>
  <conditionalFormatting sqref="C15:C16">
    <cfRule type="containsBlanks" dxfId="13" priority="9">
      <formula>LEN(TRIM(C15))=0</formula>
    </cfRule>
  </conditionalFormatting>
  <conditionalFormatting sqref="C18">
    <cfRule type="containsBlanks" dxfId="12" priority="8">
      <formula>LEN(TRIM(C18))=0</formula>
    </cfRule>
  </conditionalFormatting>
  <conditionalFormatting sqref="D26 D28 D30:D31 D33:D34 D36">
    <cfRule type="containsBlanks" dxfId="11" priority="6">
      <formula>LEN(TRIM(D26))=0</formula>
    </cfRule>
  </conditionalFormatting>
  <conditionalFormatting sqref="D8">
    <cfRule type="containsBlanks" dxfId="10" priority="5">
      <formula>LEN(TRIM(D8))=0</formula>
    </cfRule>
  </conditionalFormatting>
  <conditionalFormatting sqref="D10">
    <cfRule type="containsBlanks" dxfId="9" priority="4">
      <formula>LEN(TRIM(D10))=0</formula>
    </cfRule>
  </conditionalFormatting>
  <conditionalFormatting sqref="D12:D13">
    <cfRule type="containsBlanks" dxfId="8" priority="3">
      <formula>LEN(TRIM(D12))=0</formula>
    </cfRule>
  </conditionalFormatting>
  <conditionalFormatting sqref="D15:D16">
    <cfRule type="containsBlanks" dxfId="7" priority="2">
      <formula>LEN(TRIM(D15))=0</formula>
    </cfRule>
  </conditionalFormatting>
  <conditionalFormatting sqref="D18">
    <cfRule type="containsBlanks" dxfId="6" priority="1">
      <formula>LEN(TRIM(D18))=0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5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63.109375" style="1" customWidth="1"/>
    <col min="2" max="2" width="16.6640625" style="1" customWidth="1"/>
    <col min="3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15" s="123" customFormat="1" ht="13.5" customHeight="1" x14ac:dyDescent="0.3">
      <c r="A1" s="163" t="s">
        <v>166</v>
      </c>
      <c r="B1" s="163"/>
      <c r="C1" s="163"/>
      <c r="D1" s="163"/>
      <c r="E1" s="163"/>
      <c r="F1" s="163"/>
      <c r="G1" s="163"/>
    </row>
    <row r="2" spans="1:15" ht="3.75" customHeight="1" x14ac:dyDescent="0.25">
      <c r="A2" s="46"/>
      <c r="B2" s="46"/>
      <c r="C2" s="46"/>
      <c r="D2" s="46"/>
      <c r="E2" s="46"/>
      <c r="F2" s="46"/>
      <c r="G2" s="46"/>
    </row>
    <row r="3" spans="1:15" ht="39.6" x14ac:dyDescent="0.25">
      <c r="A3" s="58" t="s">
        <v>82</v>
      </c>
      <c r="B3" s="29" t="s">
        <v>196</v>
      </c>
      <c r="C3" s="29" t="s">
        <v>202</v>
      </c>
      <c r="D3" s="29" t="s">
        <v>199</v>
      </c>
      <c r="E3" s="29" t="s">
        <v>197</v>
      </c>
      <c r="F3" s="38" t="s">
        <v>123</v>
      </c>
      <c r="G3" s="38" t="s">
        <v>124</v>
      </c>
    </row>
    <row r="4" spans="1:15" s="4" customFormat="1" ht="8.25" customHeight="1" x14ac:dyDescent="0.2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 t="s">
        <v>200</v>
      </c>
      <c r="G4" s="56" t="s">
        <v>201</v>
      </c>
      <c r="I4" s="151"/>
      <c r="J4" s="151"/>
      <c r="K4" s="151"/>
      <c r="L4" s="151"/>
      <c r="M4" s="151"/>
      <c r="N4" s="151"/>
      <c r="O4" s="151"/>
    </row>
    <row r="5" spans="1:15" x14ac:dyDescent="0.25">
      <c r="A5" s="7" t="s">
        <v>85</v>
      </c>
      <c r="B5" s="7"/>
      <c r="C5" s="7"/>
      <c r="D5" s="7"/>
      <c r="E5" s="7"/>
      <c r="F5" s="7"/>
      <c r="G5" s="7"/>
      <c r="I5" s="150"/>
      <c r="J5" s="150"/>
      <c r="K5" s="150"/>
      <c r="L5" s="150"/>
      <c r="M5" s="150"/>
      <c r="N5" s="150"/>
      <c r="O5" s="150"/>
    </row>
    <row r="6" spans="1:15" ht="15.6" x14ac:dyDescent="0.3">
      <c r="A6" s="101" t="s">
        <v>83</v>
      </c>
      <c r="B6" s="116">
        <f>SUM(B7:B7)</f>
        <v>0</v>
      </c>
      <c r="C6" s="116">
        <f>SUM(C7:C7)</f>
        <v>1164</v>
      </c>
      <c r="D6" s="116">
        <f>SUM(D7:D7)</f>
        <v>1164</v>
      </c>
      <c r="E6" s="116">
        <f>SUM(E7:E7)</f>
        <v>-440.91</v>
      </c>
      <c r="F6" s="118" t="str">
        <f t="shared" ref="F6:F11" si="0">IFERROR(E6/B6*100,"-")</f>
        <v>-</v>
      </c>
      <c r="G6" s="118">
        <f>IFERROR(E6/D6*100,"-")</f>
        <v>-37.878865979381445</v>
      </c>
      <c r="I6" s="149"/>
      <c r="J6" s="150"/>
      <c r="K6" s="150"/>
      <c r="L6" s="150"/>
      <c r="M6" s="150"/>
      <c r="N6" s="150"/>
      <c r="O6" s="150"/>
    </row>
    <row r="7" spans="1:15" ht="13.8" x14ac:dyDescent="0.3">
      <c r="A7" s="55" t="s">
        <v>137</v>
      </c>
      <c r="B7" s="22">
        <v>0</v>
      </c>
      <c r="C7" s="22">
        <v>1164</v>
      </c>
      <c r="D7" s="22">
        <v>1164</v>
      </c>
      <c r="E7" s="22">
        <v>-440.91</v>
      </c>
      <c r="F7" s="113" t="str">
        <f t="shared" si="0"/>
        <v>-</v>
      </c>
      <c r="G7" s="113">
        <f t="shared" ref="G7:G14" si="1">IFERROR(E7/D7*100,"-")</f>
        <v>-37.878865979381445</v>
      </c>
      <c r="I7" s="152"/>
      <c r="J7" s="150"/>
      <c r="K7" s="150"/>
      <c r="L7" s="150"/>
      <c r="M7" s="150"/>
      <c r="N7" s="150"/>
      <c r="O7" s="150"/>
    </row>
    <row r="8" spans="1:15" x14ac:dyDescent="0.25">
      <c r="A8" s="91" t="s">
        <v>84</v>
      </c>
      <c r="B8" s="116">
        <f>SUM(B9:B11)</f>
        <v>1039056.5700000001</v>
      </c>
      <c r="C8" s="116">
        <f>SUM(C9:C11)</f>
        <v>1052583</v>
      </c>
      <c r="D8" s="116">
        <f>SUM(D9:D11)</f>
        <v>1052583</v>
      </c>
      <c r="E8" s="116">
        <f>SUM(E9:E12)</f>
        <v>1178715.5999999999</v>
      </c>
      <c r="F8" s="118">
        <f t="shared" si="0"/>
        <v>113.44094576101855</v>
      </c>
      <c r="G8" s="118">
        <f t="shared" si="1"/>
        <v>111.98315002237351</v>
      </c>
      <c r="I8" s="150"/>
      <c r="J8" s="150"/>
      <c r="K8" s="150"/>
      <c r="L8" s="150"/>
      <c r="M8" s="150"/>
      <c r="N8" s="150"/>
      <c r="O8" s="150"/>
    </row>
    <row r="9" spans="1:15" x14ac:dyDescent="0.25">
      <c r="A9" s="55" t="s">
        <v>118</v>
      </c>
      <c r="B9" s="107">
        <v>1033206.01</v>
      </c>
      <c r="C9" s="107">
        <v>1048743</v>
      </c>
      <c r="D9" s="107">
        <v>1048743</v>
      </c>
      <c r="E9" s="107">
        <v>1176185.3799999999</v>
      </c>
      <c r="F9" s="113">
        <f t="shared" si="0"/>
        <v>113.8384183421465</v>
      </c>
      <c r="G9" s="113">
        <f t="shared" si="1"/>
        <v>112.15191710457184</v>
      </c>
    </row>
    <row r="10" spans="1:15" x14ac:dyDescent="0.25">
      <c r="A10" s="55" t="s">
        <v>119</v>
      </c>
      <c r="B10" s="22">
        <v>114.67</v>
      </c>
      <c r="C10" s="22">
        <v>0</v>
      </c>
      <c r="D10" s="22">
        <v>0</v>
      </c>
      <c r="E10" s="22">
        <v>140</v>
      </c>
      <c r="F10" s="113">
        <f t="shared" si="0"/>
        <v>122.08947414319351</v>
      </c>
      <c r="G10" s="113" t="str">
        <f t="shared" si="1"/>
        <v>-</v>
      </c>
    </row>
    <row r="11" spans="1:15" x14ac:dyDescent="0.25">
      <c r="A11" s="55" t="s">
        <v>120</v>
      </c>
      <c r="B11" s="107">
        <v>5735.89</v>
      </c>
      <c r="C11" s="107">
        <v>3840</v>
      </c>
      <c r="D11" s="107">
        <v>3840</v>
      </c>
      <c r="E11" s="107">
        <v>1895.82</v>
      </c>
      <c r="F11" s="113">
        <f t="shared" si="0"/>
        <v>33.051889070397095</v>
      </c>
      <c r="G11" s="113">
        <f t="shared" si="1"/>
        <v>49.370312499999997</v>
      </c>
    </row>
    <row r="12" spans="1:15" x14ac:dyDescent="0.25">
      <c r="A12" s="55" t="s">
        <v>121</v>
      </c>
      <c r="B12" s="107">
        <v>0</v>
      </c>
      <c r="C12" s="107">
        <v>0</v>
      </c>
      <c r="D12" s="107">
        <v>0</v>
      </c>
      <c r="E12" s="107">
        <v>494.4</v>
      </c>
      <c r="F12" s="113"/>
      <c r="G12" s="113"/>
    </row>
    <row r="13" spans="1:15" x14ac:dyDescent="0.25">
      <c r="B13" s="110"/>
      <c r="C13" s="110"/>
      <c r="D13" s="110"/>
      <c r="E13" s="110"/>
      <c r="F13" s="114"/>
      <c r="G13" s="114"/>
    </row>
    <row r="14" spans="1:15" x14ac:dyDescent="0.25">
      <c r="A14" s="90" t="s">
        <v>66</v>
      </c>
      <c r="B14" s="117">
        <f>B6+B8</f>
        <v>1039056.5700000001</v>
      </c>
      <c r="C14" s="117">
        <f t="shared" ref="C14" si="2">C6+C8</f>
        <v>1053747</v>
      </c>
      <c r="D14" s="117">
        <f t="shared" ref="D14:E14" si="3">D6+D8</f>
        <v>1053747</v>
      </c>
      <c r="E14" s="117">
        <f t="shared" si="3"/>
        <v>1178274.69</v>
      </c>
      <c r="F14" s="119">
        <f>IFERROR(E14/B14*100,"-")</f>
        <v>113.39851207523763</v>
      </c>
      <c r="G14" s="119">
        <f t="shared" si="1"/>
        <v>111.81760802165985</v>
      </c>
    </row>
    <row r="16" spans="1:15" x14ac:dyDescent="0.25">
      <c r="B16" s="69"/>
      <c r="C16" s="69"/>
      <c r="D16" s="69"/>
      <c r="E16" s="69"/>
      <c r="F16" s="69"/>
      <c r="G16" s="69"/>
    </row>
  </sheetData>
  <mergeCells count="1">
    <mergeCell ref="A1:G1"/>
  </mergeCells>
  <conditionalFormatting sqref="B7 B9:B12 D9:E12 D7:E7">
    <cfRule type="containsBlanks" dxfId="5" priority="6">
      <formula>LEN(TRIM(B7))=0</formula>
    </cfRule>
  </conditionalFormatting>
  <conditionalFormatting sqref="C7 C9:C12">
    <cfRule type="containsBlanks" dxfId="4" priority="1">
      <formula>LEN(TRIM(C7))=0</formula>
    </cfRule>
  </conditionalFormatting>
  <pageMargins left="0.19685039370078741" right="0.19685039370078741" top="0.39370078740157483" bottom="0.39370078740157483" header="0.19685039370078741" footer="0.19685039370078741"/>
  <pageSetup paperSize="9" scale="90" firstPageNumber="6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showGridLines="0" zoomScaleNormal="100" workbookViewId="0">
      <selection activeCell="B23" sqref="B23"/>
    </sheetView>
  </sheetViews>
  <sheetFormatPr defaultColWidth="9.109375" defaultRowHeight="13.2" x14ac:dyDescent="0.25"/>
  <cols>
    <col min="1" max="1" width="73.66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15" s="123" customFormat="1" ht="15.6" x14ac:dyDescent="0.3">
      <c r="A1" s="129" t="s">
        <v>67</v>
      </c>
      <c r="G1" s="130"/>
    </row>
    <row r="3" spans="1:15" s="123" customFormat="1" ht="15.6" x14ac:dyDescent="0.3">
      <c r="A3" s="163" t="s">
        <v>167</v>
      </c>
      <c r="B3" s="163"/>
      <c r="C3" s="163"/>
      <c r="D3" s="163"/>
      <c r="E3" s="163"/>
      <c r="F3" s="163"/>
      <c r="G3" s="163"/>
    </row>
    <row r="4" spans="1:15" x14ac:dyDescent="0.25">
      <c r="A4" s="46"/>
      <c r="B4" s="46"/>
      <c r="C4" s="46"/>
      <c r="D4" s="46"/>
      <c r="E4" s="46"/>
      <c r="F4" s="46"/>
      <c r="G4" s="46"/>
    </row>
    <row r="5" spans="1:15" ht="39.6" x14ac:dyDescent="0.25">
      <c r="A5" s="58" t="s">
        <v>86</v>
      </c>
      <c r="B5" s="29" t="s">
        <v>173</v>
      </c>
      <c r="C5" s="29" t="s">
        <v>202</v>
      </c>
      <c r="D5" s="29" t="s">
        <v>199</v>
      </c>
      <c r="E5" s="29" t="s">
        <v>174</v>
      </c>
      <c r="F5" s="38" t="s">
        <v>123</v>
      </c>
      <c r="G5" s="38" t="s">
        <v>124</v>
      </c>
      <c r="I5" s="150"/>
      <c r="J5" s="150"/>
      <c r="K5" s="150"/>
      <c r="L5" s="150"/>
      <c r="M5" s="150"/>
      <c r="N5" s="150"/>
      <c r="O5" s="150"/>
    </row>
    <row r="6" spans="1:15" s="4" customFormat="1" ht="10.199999999999999" x14ac:dyDescent="0.2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 t="s">
        <v>200</v>
      </c>
      <c r="G6" s="56" t="s">
        <v>201</v>
      </c>
      <c r="I6" s="151"/>
      <c r="J6" s="151"/>
      <c r="K6" s="151"/>
      <c r="L6" s="151"/>
      <c r="M6" s="151"/>
      <c r="N6" s="151"/>
      <c r="O6" s="151"/>
    </row>
    <row r="7" spans="1:15" x14ac:dyDescent="0.25">
      <c r="A7" s="7" t="s">
        <v>68</v>
      </c>
      <c r="B7" s="48"/>
      <c r="C7" s="48"/>
      <c r="D7" s="48"/>
      <c r="E7" s="48"/>
      <c r="F7" s="49"/>
      <c r="G7" s="95"/>
      <c r="I7" s="150"/>
      <c r="J7" s="150"/>
      <c r="K7" s="150"/>
      <c r="L7" s="150"/>
      <c r="M7" s="150"/>
      <c r="N7" s="150"/>
      <c r="O7" s="150"/>
    </row>
    <row r="8" spans="1:15" ht="15.6" x14ac:dyDescent="0.3">
      <c r="A8" s="54" t="s">
        <v>69</v>
      </c>
      <c r="B8" s="106">
        <f>B9+B11</f>
        <v>0</v>
      </c>
      <c r="C8" s="106">
        <f t="shared" ref="C8" si="0">C9+C11</f>
        <v>0</v>
      </c>
      <c r="D8" s="106">
        <f t="shared" ref="D8:E8" si="1">D9+D11</f>
        <v>0</v>
      </c>
      <c r="E8" s="106">
        <f t="shared" si="1"/>
        <v>0</v>
      </c>
      <c r="F8" s="112" t="str">
        <f>IFERROR(E8/B8*100,"-")</f>
        <v>-</v>
      </c>
      <c r="G8" s="112" t="str">
        <f>IFERROR(E8/D8*100,"-")</f>
        <v>-</v>
      </c>
      <c r="I8" s="149"/>
      <c r="J8" s="150"/>
      <c r="K8" s="150"/>
      <c r="L8" s="150"/>
      <c r="M8" s="150"/>
      <c r="N8" s="150"/>
      <c r="O8" s="150"/>
    </row>
    <row r="9" spans="1:15" ht="27" x14ac:dyDescent="0.3">
      <c r="A9" s="50" t="s">
        <v>122</v>
      </c>
      <c r="B9" s="106">
        <f>B10</f>
        <v>0</v>
      </c>
      <c r="C9" s="106">
        <f t="shared" ref="C9:E9" si="2">C10</f>
        <v>0</v>
      </c>
      <c r="D9" s="106">
        <f t="shared" si="2"/>
        <v>0</v>
      </c>
      <c r="E9" s="106">
        <f t="shared" si="2"/>
        <v>0</v>
      </c>
      <c r="F9" s="112" t="str">
        <f>IFERROR(E9/B9*100,"-")</f>
        <v>-</v>
      </c>
      <c r="G9" s="112" t="str">
        <f t="shared" ref="G9:G24" si="3">IFERROR(E9/D9*100,"-")</f>
        <v>-</v>
      </c>
      <c r="I9" s="149"/>
      <c r="J9" s="150"/>
      <c r="K9" s="150"/>
      <c r="L9" s="150"/>
      <c r="M9" s="150"/>
      <c r="N9" s="150"/>
      <c r="O9" s="150"/>
    </row>
    <row r="10" spans="1:15" s="5" customFormat="1" ht="13.8" x14ac:dyDescent="0.3">
      <c r="A10" s="51" t="s">
        <v>128</v>
      </c>
      <c r="B10" s="22">
        <v>0</v>
      </c>
      <c r="C10" s="22">
        <v>0</v>
      </c>
      <c r="D10" s="22">
        <v>0</v>
      </c>
      <c r="E10" s="22">
        <v>0</v>
      </c>
      <c r="F10" s="113" t="str">
        <f>IFERROR(E10/B10*100,"-")</f>
        <v>-</v>
      </c>
      <c r="G10" s="112" t="str">
        <f t="shared" si="3"/>
        <v>-</v>
      </c>
      <c r="I10" s="152"/>
      <c r="J10" s="153"/>
      <c r="K10" s="153"/>
      <c r="L10" s="153"/>
      <c r="M10" s="153"/>
      <c r="N10" s="153"/>
      <c r="O10" s="153"/>
    </row>
    <row r="11" spans="1:15" s="5" customFormat="1" ht="26.4" x14ac:dyDescent="0.25">
      <c r="A11" s="50" t="s">
        <v>70</v>
      </c>
      <c r="B11" s="106">
        <f>B12</f>
        <v>0</v>
      </c>
      <c r="C11" s="106">
        <f t="shared" ref="C11:E11" si="4">C12</f>
        <v>0</v>
      </c>
      <c r="D11" s="106">
        <f t="shared" si="4"/>
        <v>0</v>
      </c>
      <c r="E11" s="106">
        <f t="shared" si="4"/>
        <v>0</v>
      </c>
      <c r="F11" s="112" t="str">
        <f>IFERROR(E11/B11*100,"-")</f>
        <v>-</v>
      </c>
      <c r="G11" s="112" t="str">
        <f t="shared" si="3"/>
        <v>-</v>
      </c>
      <c r="I11" s="153"/>
      <c r="J11" s="153"/>
      <c r="K11" s="153"/>
      <c r="L11" s="153"/>
      <c r="M11" s="153"/>
      <c r="N11" s="153"/>
      <c r="O11" s="153"/>
    </row>
    <row r="12" spans="1:15" x14ac:dyDescent="0.25">
      <c r="A12" s="51" t="s">
        <v>129</v>
      </c>
      <c r="B12" s="22">
        <v>0</v>
      </c>
      <c r="C12" s="22">
        <v>0</v>
      </c>
      <c r="D12" s="22">
        <v>0</v>
      </c>
      <c r="E12" s="22">
        <v>0</v>
      </c>
      <c r="F12" s="113" t="str">
        <f>IFERROR(E12/B12*100,"-")</f>
        <v>-</v>
      </c>
      <c r="G12" s="112" t="str">
        <f t="shared" si="3"/>
        <v>-</v>
      </c>
    </row>
    <row r="13" spans="1:15" x14ac:dyDescent="0.25">
      <c r="A13" s="51"/>
      <c r="B13" s="107"/>
      <c r="C13" s="107"/>
      <c r="D13" s="107"/>
      <c r="E13" s="107"/>
      <c r="F13" s="113"/>
      <c r="G13" s="112"/>
    </row>
    <row r="14" spans="1:15" x14ac:dyDescent="0.25">
      <c r="A14" s="60" t="s">
        <v>71</v>
      </c>
      <c r="B14" s="109">
        <f>B8</f>
        <v>0</v>
      </c>
      <c r="C14" s="109">
        <f t="shared" ref="C14" si="5">C8</f>
        <v>0</v>
      </c>
      <c r="D14" s="109">
        <f t="shared" ref="D14:E14" si="6">D8</f>
        <v>0</v>
      </c>
      <c r="E14" s="109">
        <f t="shared" si="6"/>
        <v>0</v>
      </c>
      <c r="F14" s="99" t="str">
        <f>IFERROR(E14/B14*100,"-")</f>
        <v>-</v>
      </c>
      <c r="G14" s="99" t="str">
        <f t="shared" si="3"/>
        <v>-</v>
      </c>
    </row>
    <row r="15" spans="1:15" x14ac:dyDescent="0.25">
      <c r="A15" s="55"/>
      <c r="B15" s="110"/>
      <c r="C15" s="110"/>
      <c r="D15" s="110"/>
      <c r="E15" s="110"/>
      <c r="F15" s="114"/>
      <c r="G15" s="115"/>
    </row>
    <row r="16" spans="1:15" x14ac:dyDescent="0.25">
      <c r="A16" s="7" t="s">
        <v>72</v>
      </c>
      <c r="B16" s="105"/>
      <c r="C16" s="105"/>
      <c r="D16" s="105"/>
      <c r="E16" s="105"/>
      <c r="F16" s="111" t="str">
        <f t="shared" ref="F16:F22" si="7">IFERROR(E16/B16*100,"-")</f>
        <v>-</v>
      </c>
      <c r="G16" s="111" t="str">
        <f t="shared" si="3"/>
        <v>-</v>
      </c>
    </row>
    <row r="17" spans="1:7" x14ac:dyDescent="0.25">
      <c r="A17" s="54" t="s">
        <v>73</v>
      </c>
      <c r="B17" s="106">
        <f>B18+B20</f>
        <v>0</v>
      </c>
      <c r="C17" s="106">
        <f t="shared" ref="C17" si="8">C18+C20</f>
        <v>0</v>
      </c>
      <c r="D17" s="106">
        <f t="shared" ref="D17:E17" si="9">D18+D20</f>
        <v>0</v>
      </c>
      <c r="E17" s="106">
        <f t="shared" si="9"/>
        <v>0</v>
      </c>
      <c r="F17" s="112" t="str">
        <f t="shared" si="7"/>
        <v>-</v>
      </c>
      <c r="G17" s="112" t="str">
        <f t="shared" si="3"/>
        <v>-</v>
      </c>
    </row>
    <row r="18" spans="1:7" ht="26.4" x14ac:dyDescent="0.25">
      <c r="A18" s="50" t="s">
        <v>138</v>
      </c>
      <c r="B18" s="106">
        <f>B19</f>
        <v>0</v>
      </c>
      <c r="C18" s="106">
        <f t="shared" ref="C18:E18" si="10">C19</f>
        <v>0</v>
      </c>
      <c r="D18" s="106">
        <f t="shared" si="10"/>
        <v>0</v>
      </c>
      <c r="E18" s="106">
        <f t="shared" si="10"/>
        <v>0</v>
      </c>
      <c r="F18" s="112" t="str">
        <f t="shared" si="7"/>
        <v>-</v>
      </c>
      <c r="G18" s="112" t="str">
        <f t="shared" si="3"/>
        <v>-</v>
      </c>
    </row>
    <row r="19" spans="1:7" x14ac:dyDescent="0.25">
      <c r="A19" s="51" t="s">
        <v>139</v>
      </c>
      <c r="B19" s="22">
        <v>0</v>
      </c>
      <c r="C19" s="22">
        <v>0</v>
      </c>
      <c r="D19" s="22">
        <v>0</v>
      </c>
      <c r="E19" s="22">
        <v>0</v>
      </c>
      <c r="F19" s="113" t="str">
        <f t="shared" si="7"/>
        <v>-</v>
      </c>
      <c r="G19" s="112" t="str">
        <f t="shared" si="3"/>
        <v>-</v>
      </c>
    </row>
    <row r="20" spans="1:7" s="5" customFormat="1" ht="26.4" x14ac:dyDescent="0.25">
      <c r="A20" s="50" t="s">
        <v>74</v>
      </c>
      <c r="B20" s="106">
        <f>B21+B22</f>
        <v>0</v>
      </c>
      <c r="C20" s="106">
        <f t="shared" ref="C20" si="11">C21+C22</f>
        <v>0</v>
      </c>
      <c r="D20" s="106">
        <f t="shared" ref="D20:E20" si="12">D21+D22</f>
        <v>0</v>
      </c>
      <c r="E20" s="106">
        <f t="shared" si="12"/>
        <v>0</v>
      </c>
      <c r="F20" s="112" t="str">
        <f t="shared" si="7"/>
        <v>-</v>
      </c>
      <c r="G20" s="112" t="str">
        <f t="shared" si="3"/>
        <v>-</v>
      </c>
    </row>
    <row r="21" spans="1:7" ht="26.4" x14ac:dyDescent="0.25">
      <c r="A21" s="51" t="s">
        <v>75</v>
      </c>
      <c r="B21" s="22">
        <v>0</v>
      </c>
      <c r="C21" s="22">
        <v>0</v>
      </c>
      <c r="D21" s="22">
        <v>0</v>
      </c>
      <c r="E21" s="22">
        <v>0</v>
      </c>
      <c r="F21" s="113" t="str">
        <f t="shared" si="7"/>
        <v>-</v>
      </c>
      <c r="G21" s="112" t="str">
        <f t="shared" si="3"/>
        <v>-</v>
      </c>
    </row>
    <row r="22" spans="1:7" ht="26.4" x14ac:dyDescent="0.25">
      <c r="A22" s="51" t="s">
        <v>155</v>
      </c>
      <c r="B22" s="22">
        <v>0</v>
      </c>
      <c r="C22" s="22">
        <v>0</v>
      </c>
      <c r="D22" s="22">
        <v>0</v>
      </c>
      <c r="E22" s="22">
        <v>0</v>
      </c>
      <c r="F22" s="113" t="str">
        <f t="shared" si="7"/>
        <v>-</v>
      </c>
      <c r="G22" s="112" t="str">
        <f t="shared" si="3"/>
        <v>-</v>
      </c>
    </row>
    <row r="23" spans="1:7" x14ac:dyDescent="0.25">
      <c r="A23" s="51"/>
      <c r="B23" s="107"/>
      <c r="C23" s="107"/>
      <c r="D23" s="107"/>
      <c r="E23" s="107"/>
      <c r="F23" s="113"/>
      <c r="G23" s="113"/>
    </row>
    <row r="24" spans="1:7" x14ac:dyDescent="0.25">
      <c r="A24" s="60" t="s">
        <v>76</v>
      </c>
      <c r="B24" s="109">
        <f>B17</f>
        <v>0</v>
      </c>
      <c r="C24" s="109">
        <f t="shared" ref="C24" si="13">C17</f>
        <v>0</v>
      </c>
      <c r="D24" s="109">
        <f t="shared" ref="D24:E24" si="14">D17</f>
        <v>0</v>
      </c>
      <c r="E24" s="109">
        <f t="shared" si="14"/>
        <v>0</v>
      </c>
      <c r="F24" s="99" t="str">
        <f>IFERROR(E24/B24*100,"-")</f>
        <v>-</v>
      </c>
      <c r="G24" s="99" t="str">
        <f t="shared" si="3"/>
        <v>-</v>
      </c>
    </row>
    <row r="25" spans="1:7" x14ac:dyDescent="0.25">
      <c r="B25" s="69"/>
      <c r="C25" s="69"/>
      <c r="D25" s="69"/>
      <c r="E25" s="69"/>
    </row>
    <row r="28" spans="1:7" x14ac:dyDescent="0.25">
      <c r="B28" s="69"/>
      <c r="C28" s="69"/>
      <c r="D28" s="69"/>
      <c r="E28" s="69"/>
      <c r="F28" s="69"/>
      <c r="G28" s="69"/>
    </row>
  </sheetData>
  <mergeCells count="1">
    <mergeCell ref="A3:G3"/>
  </mergeCells>
  <conditionalFormatting sqref="B10 B12 B19 B21:B22 D21:E22 D19:E19 D12:E12 D10:E10">
    <cfRule type="containsBlanks" dxfId="3" priority="5">
      <formula>LEN(TRIM(B10))=0</formula>
    </cfRule>
  </conditionalFormatting>
  <conditionalFormatting sqref="C10 C12 C19 C21:C22">
    <cfRule type="containsBlanks" dxfId="2" priority="1">
      <formula>LEN(TRIM(C10))=0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7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showGridLines="0" zoomScaleNormal="100" workbookViewId="0">
      <selection activeCell="I4" sqref="I4:P12"/>
    </sheetView>
  </sheetViews>
  <sheetFormatPr defaultColWidth="9.109375" defaultRowHeight="13.2" x14ac:dyDescent="0.25"/>
  <cols>
    <col min="1" max="1" width="73.66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45" bestFit="1" customWidth="1"/>
    <col min="7" max="7" width="10" style="45" bestFit="1" customWidth="1"/>
    <col min="8" max="16384" width="9.109375" style="1"/>
  </cols>
  <sheetData>
    <row r="1" spans="1:16" s="123" customFormat="1" ht="15.6" x14ac:dyDescent="0.3">
      <c r="A1" s="163" t="s">
        <v>171</v>
      </c>
      <c r="B1" s="163"/>
      <c r="C1" s="163"/>
      <c r="D1" s="163"/>
      <c r="E1" s="163"/>
      <c r="F1" s="163"/>
      <c r="G1" s="163"/>
    </row>
    <row r="2" spans="1:16" x14ac:dyDescent="0.25">
      <c r="A2" s="46"/>
      <c r="B2" s="46"/>
      <c r="C2" s="46"/>
      <c r="D2" s="46"/>
      <c r="E2" s="46"/>
      <c r="F2" s="64"/>
      <c r="G2" s="64"/>
    </row>
    <row r="3" spans="1:16" ht="39.6" x14ac:dyDescent="0.25">
      <c r="A3" s="58" t="s">
        <v>79</v>
      </c>
      <c r="B3" s="29" t="s">
        <v>173</v>
      </c>
      <c r="C3" s="29" t="s">
        <v>202</v>
      </c>
      <c r="D3" s="29" t="s">
        <v>199</v>
      </c>
      <c r="E3" s="29" t="s">
        <v>174</v>
      </c>
      <c r="F3" s="38" t="s">
        <v>123</v>
      </c>
      <c r="G3" s="38" t="s">
        <v>124</v>
      </c>
    </row>
    <row r="4" spans="1:16" s="4" customFormat="1" ht="10.199999999999999" x14ac:dyDescent="0.2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65" t="s">
        <v>200</v>
      </c>
      <c r="G4" s="65" t="s">
        <v>201</v>
      </c>
      <c r="I4" s="151"/>
      <c r="J4" s="151"/>
      <c r="K4" s="151"/>
      <c r="L4" s="151"/>
      <c r="M4" s="151"/>
      <c r="N4" s="151"/>
      <c r="O4" s="151"/>
      <c r="P4" s="151"/>
    </row>
    <row r="5" spans="1:16" ht="18.75" customHeight="1" x14ac:dyDescent="0.25">
      <c r="A5" s="7" t="s">
        <v>87</v>
      </c>
      <c r="B5" s="7"/>
      <c r="C5" s="7"/>
      <c r="D5" s="7"/>
      <c r="E5" s="7"/>
      <c r="F5" s="44"/>
      <c r="G5" s="44"/>
      <c r="I5" s="150"/>
      <c r="J5" s="150"/>
      <c r="K5" s="150"/>
      <c r="L5" s="150"/>
      <c r="M5" s="150"/>
      <c r="N5" s="150"/>
      <c r="O5" s="150"/>
      <c r="P5" s="150"/>
    </row>
    <row r="6" spans="1:16" ht="15.6" x14ac:dyDescent="0.3">
      <c r="A6" s="50" t="s">
        <v>113</v>
      </c>
      <c r="B6" s="62">
        <f>B7</f>
        <v>0</v>
      </c>
      <c r="C6" s="62">
        <f t="shared" ref="C6:E6" si="0">C7</f>
        <v>0</v>
      </c>
      <c r="D6" s="62">
        <f t="shared" si="0"/>
        <v>0</v>
      </c>
      <c r="E6" s="62">
        <f t="shared" si="0"/>
        <v>0</v>
      </c>
      <c r="F6" s="6" t="str">
        <f t="shared" ref="F6:F11" si="1">IFERROR(E6/B6*100,"-")</f>
        <v>-</v>
      </c>
      <c r="G6" s="6" t="str">
        <f>IFERROR(E6/D6*100,"-")</f>
        <v>-</v>
      </c>
      <c r="H6" s="93"/>
      <c r="I6" s="149"/>
      <c r="J6" s="150"/>
      <c r="K6" s="150"/>
      <c r="L6" s="150"/>
      <c r="M6" s="150"/>
      <c r="N6" s="150"/>
      <c r="O6" s="150"/>
      <c r="P6" s="150"/>
    </row>
    <row r="7" spans="1:16" ht="15.6" x14ac:dyDescent="0.3">
      <c r="A7" s="51" t="s">
        <v>103</v>
      </c>
      <c r="B7" s="103">
        <v>0</v>
      </c>
      <c r="C7" s="103">
        <v>0</v>
      </c>
      <c r="D7" s="103">
        <v>0</v>
      </c>
      <c r="E7" s="103">
        <v>0</v>
      </c>
      <c r="F7" s="12" t="str">
        <f t="shared" si="1"/>
        <v>-</v>
      </c>
      <c r="G7" s="12" t="str">
        <f t="shared" ref="G7:G13" si="2">IFERROR(E7/D7*100,"-")</f>
        <v>-</v>
      </c>
      <c r="I7" s="149"/>
      <c r="J7" s="150"/>
      <c r="K7" s="150"/>
      <c r="L7" s="150"/>
      <c r="M7" s="150"/>
      <c r="N7" s="150"/>
      <c r="O7" s="150"/>
      <c r="P7" s="150"/>
    </row>
    <row r="8" spans="1:16" ht="13.8" x14ac:dyDescent="0.3">
      <c r="A8" s="50" t="s">
        <v>115</v>
      </c>
      <c r="B8" s="62">
        <f>B9</f>
        <v>0</v>
      </c>
      <c r="C8" s="62">
        <f t="shared" ref="C8:E8" si="3">C9</f>
        <v>0</v>
      </c>
      <c r="D8" s="62">
        <f t="shared" si="3"/>
        <v>0</v>
      </c>
      <c r="E8" s="62">
        <f t="shared" si="3"/>
        <v>0</v>
      </c>
      <c r="F8" s="6" t="str">
        <f t="shared" si="1"/>
        <v>-</v>
      </c>
      <c r="G8" s="6" t="str">
        <f t="shared" si="2"/>
        <v>-</v>
      </c>
      <c r="I8" s="152"/>
      <c r="J8" s="150"/>
      <c r="K8" s="150"/>
      <c r="L8" s="150"/>
      <c r="M8" s="150"/>
      <c r="N8" s="150"/>
      <c r="O8" s="150"/>
      <c r="P8" s="150"/>
    </row>
    <row r="9" spans="1:16" x14ac:dyDescent="0.25">
      <c r="A9" s="51" t="s">
        <v>105</v>
      </c>
      <c r="B9" s="103">
        <v>0</v>
      </c>
      <c r="C9" s="103">
        <v>0</v>
      </c>
      <c r="D9" s="103">
        <v>0</v>
      </c>
      <c r="E9" s="103">
        <v>0</v>
      </c>
      <c r="F9" s="12" t="str">
        <f t="shared" si="1"/>
        <v>-</v>
      </c>
      <c r="G9" s="12" t="str">
        <f t="shared" si="2"/>
        <v>-</v>
      </c>
      <c r="I9" s="150"/>
      <c r="J9" s="150"/>
      <c r="K9" s="150"/>
      <c r="L9" s="150"/>
      <c r="M9" s="150"/>
      <c r="N9" s="150"/>
      <c r="O9" s="150"/>
      <c r="P9" s="150"/>
    </row>
    <row r="10" spans="1:16" x14ac:dyDescent="0.25">
      <c r="A10" s="50" t="s">
        <v>117</v>
      </c>
      <c r="B10" s="62">
        <f>B11</f>
        <v>0</v>
      </c>
      <c r="C10" s="62">
        <f t="shared" ref="C10:E10" si="4">C11</f>
        <v>0</v>
      </c>
      <c r="D10" s="62">
        <f t="shared" si="4"/>
        <v>0</v>
      </c>
      <c r="E10" s="62">
        <f t="shared" si="4"/>
        <v>0</v>
      </c>
      <c r="F10" s="6" t="str">
        <f t="shared" si="1"/>
        <v>-</v>
      </c>
      <c r="G10" s="6" t="str">
        <f t="shared" si="2"/>
        <v>-</v>
      </c>
      <c r="I10" s="150"/>
      <c r="J10" s="150"/>
      <c r="K10" s="150"/>
      <c r="L10" s="150"/>
      <c r="M10" s="150"/>
      <c r="N10" s="150"/>
      <c r="O10" s="150"/>
      <c r="P10" s="150"/>
    </row>
    <row r="11" spans="1:16" x14ac:dyDescent="0.25">
      <c r="A11" s="51" t="s">
        <v>104</v>
      </c>
      <c r="B11" s="103">
        <v>0</v>
      </c>
      <c r="C11" s="103">
        <v>0</v>
      </c>
      <c r="D11" s="103">
        <v>0</v>
      </c>
      <c r="E11" s="103">
        <v>0</v>
      </c>
      <c r="F11" s="12" t="str">
        <f t="shared" si="1"/>
        <v>-</v>
      </c>
      <c r="G11" s="12" t="str">
        <f t="shared" si="2"/>
        <v>-</v>
      </c>
      <c r="I11" s="150"/>
      <c r="J11" s="150"/>
      <c r="K11" s="150"/>
      <c r="L11" s="150"/>
      <c r="M11" s="150"/>
      <c r="N11" s="150"/>
      <c r="O11" s="150"/>
      <c r="P11" s="150"/>
    </row>
    <row r="12" spans="1:16" x14ac:dyDescent="0.25">
      <c r="A12" s="51"/>
      <c r="B12" s="14"/>
      <c r="C12" s="14"/>
      <c r="D12" s="14"/>
      <c r="E12" s="14"/>
      <c r="F12" s="12"/>
      <c r="G12" s="12"/>
      <c r="I12" s="150"/>
      <c r="J12" s="150"/>
      <c r="K12" s="150"/>
      <c r="L12" s="150"/>
      <c r="M12" s="150"/>
      <c r="N12" s="150"/>
      <c r="O12" s="150"/>
      <c r="P12" s="150"/>
    </row>
    <row r="13" spans="1:16" x14ac:dyDescent="0.25">
      <c r="A13" s="60" t="s">
        <v>71</v>
      </c>
      <c r="B13" s="63">
        <f>B6+B8+B10</f>
        <v>0</v>
      </c>
      <c r="C13" s="63">
        <f t="shared" ref="C13" si="5">C6+C8+C10</f>
        <v>0</v>
      </c>
      <c r="D13" s="63">
        <f t="shared" ref="D13:E13" si="6">D6+D8+D10</f>
        <v>0</v>
      </c>
      <c r="E13" s="63">
        <f t="shared" si="6"/>
        <v>0</v>
      </c>
      <c r="F13" s="94" t="str">
        <f>IFERROR(E13/B13*100,"-")</f>
        <v>-</v>
      </c>
      <c r="G13" s="94" t="str">
        <f t="shared" si="2"/>
        <v>-</v>
      </c>
    </row>
    <row r="14" spans="1:16" x14ac:dyDescent="0.25">
      <c r="B14" s="104"/>
      <c r="C14" s="104"/>
      <c r="D14" s="104"/>
      <c r="E14" s="104"/>
    </row>
    <row r="15" spans="1:16" x14ac:dyDescent="0.25">
      <c r="B15" s="104"/>
      <c r="C15" s="104"/>
      <c r="D15" s="104"/>
      <c r="E15" s="104"/>
    </row>
    <row r="16" spans="1:16" ht="17.25" customHeight="1" x14ac:dyDescent="0.25">
      <c r="A16" s="7" t="s">
        <v>88</v>
      </c>
      <c r="B16" s="120"/>
      <c r="C16" s="120"/>
      <c r="D16" s="120"/>
      <c r="E16" s="120"/>
      <c r="F16" s="96"/>
      <c r="G16" s="96"/>
    </row>
    <row r="17" spans="1:7" x14ac:dyDescent="0.25">
      <c r="A17" s="50" t="s">
        <v>113</v>
      </c>
      <c r="B17" s="62">
        <f>B18</f>
        <v>0</v>
      </c>
      <c r="C17" s="62">
        <f t="shared" ref="C17:E17" si="7">C18</f>
        <v>0</v>
      </c>
      <c r="D17" s="62">
        <f t="shared" si="7"/>
        <v>0</v>
      </c>
      <c r="E17" s="62">
        <f t="shared" si="7"/>
        <v>0</v>
      </c>
      <c r="F17" s="6" t="str">
        <f>IFERROR(E17/B17*100,"-")</f>
        <v>-</v>
      </c>
      <c r="G17" s="6" t="str">
        <f t="shared" ref="G17:G23" si="8">IFERROR(E17/D17*100,"-")</f>
        <v>-</v>
      </c>
    </row>
    <row r="18" spans="1:7" x14ac:dyDescent="0.25">
      <c r="A18" s="51" t="s">
        <v>103</v>
      </c>
      <c r="B18" s="103">
        <v>0</v>
      </c>
      <c r="C18" s="103">
        <v>0</v>
      </c>
      <c r="D18" s="103">
        <v>0</v>
      </c>
      <c r="E18" s="103">
        <v>0</v>
      </c>
      <c r="F18" s="12" t="str">
        <f>IFERROR(E18/B18*100,"-")</f>
        <v>-</v>
      </c>
      <c r="G18" s="12" t="str">
        <f t="shared" si="8"/>
        <v>-</v>
      </c>
    </row>
    <row r="19" spans="1:7" x14ac:dyDescent="0.25">
      <c r="A19" s="50" t="s">
        <v>115</v>
      </c>
      <c r="B19" s="62">
        <f>B20+B21</f>
        <v>0</v>
      </c>
      <c r="C19" s="62">
        <f t="shared" ref="C19" si="9">C20+C21</f>
        <v>0</v>
      </c>
      <c r="D19" s="62">
        <f t="shared" ref="D19:E19" si="10">D20+D21</f>
        <v>0</v>
      </c>
      <c r="E19" s="62">
        <f t="shared" si="10"/>
        <v>0</v>
      </c>
      <c r="F19" s="6" t="str">
        <f>IFERROR(E19/B19*100,"-")</f>
        <v>-</v>
      </c>
      <c r="G19" s="6" t="str">
        <f t="shared" si="8"/>
        <v>-</v>
      </c>
    </row>
    <row r="20" spans="1:7" x14ac:dyDescent="0.25">
      <c r="A20" s="51" t="s">
        <v>105</v>
      </c>
      <c r="B20" s="103">
        <v>0</v>
      </c>
      <c r="C20" s="103">
        <v>0</v>
      </c>
      <c r="D20" s="103">
        <v>0</v>
      </c>
      <c r="E20" s="103">
        <v>0</v>
      </c>
      <c r="F20" s="12" t="str">
        <f>IFERROR(E20/B20*100,"-")</f>
        <v>-</v>
      </c>
      <c r="G20" s="12" t="str">
        <f t="shared" si="8"/>
        <v>-</v>
      </c>
    </row>
    <row r="21" spans="1:7" x14ac:dyDescent="0.25">
      <c r="A21" s="51" t="s">
        <v>108</v>
      </c>
      <c r="B21" s="103">
        <v>0</v>
      </c>
      <c r="C21" s="103">
        <v>0</v>
      </c>
      <c r="D21" s="103">
        <v>0</v>
      </c>
      <c r="E21" s="103">
        <v>0</v>
      </c>
      <c r="F21" s="12" t="str">
        <f>IFERROR(E21/B21*100,"-")</f>
        <v>-</v>
      </c>
      <c r="G21" s="12" t="str">
        <f t="shared" si="8"/>
        <v>-</v>
      </c>
    </row>
    <row r="22" spans="1:7" x14ac:dyDescent="0.25">
      <c r="A22" s="51"/>
      <c r="B22" s="14"/>
      <c r="C22" s="14"/>
      <c r="D22" s="14"/>
      <c r="E22" s="14"/>
      <c r="F22" s="13"/>
      <c r="G22" s="12"/>
    </row>
    <row r="23" spans="1:7" x14ac:dyDescent="0.25">
      <c r="A23" s="60" t="s">
        <v>76</v>
      </c>
      <c r="B23" s="63">
        <f>B17+B19</f>
        <v>0</v>
      </c>
      <c r="C23" s="63">
        <f t="shared" ref="C23" si="11">C17+C19</f>
        <v>0</v>
      </c>
      <c r="D23" s="63">
        <f t="shared" ref="D23:E23" si="12">D17+D19</f>
        <v>0</v>
      </c>
      <c r="E23" s="63">
        <f t="shared" si="12"/>
        <v>0</v>
      </c>
      <c r="F23" s="94" t="str">
        <f>IFERROR(E23/B23*100,"-")</f>
        <v>-</v>
      </c>
      <c r="G23" s="94" t="str">
        <f t="shared" si="8"/>
        <v>-</v>
      </c>
    </row>
    <row r="24" spans="1:7" x14ac:dyDescent="0.25">
      <c r="A24" s="51"/>
      <c r="B24" s="11"/>
      <c r="C24" s="11"/>
      <c r="D24" s="11"/>
      <c r="E24" s="11"/>
      <c r="F24" s="12"/>
      <c r="G24" s="12"/>
    </row>
    <row r="25" spans="1:7" x14ac:dyDescent="0.25">
      <c r="A25" s="54"/>
      <c r="B25" s="62"/>
      <c r="C25" s="62"/>
      <c r="D25" s="62"/>
      <c r="E25" s="62"/>
      <c r="F25" s="6"/>
      <c r="G25" s="6"/>
    </row>
  </sheetData>
  <mergeCells count="1">
    <mergeCell ref="A1:G1"/>
  </mergeCells>
  <conditionalFormatting sqref="B7 B9 B11 B18 B20:B21 D20:E21 D18:E18 D11:E11 D9:E9 D7:E7">
    <cfRule type="containsBlanks" dxfId="1" priority="6">
      <formula>LEN(TRIM(B7))=0</formula>
    </cfRule>
  </conditionalFormatting>
  <conditionalFormatting sqref="C7 C9 C11 C18 C20:C21">
    <cfRule type="containsBlanks" dxfId="0" priority="1">
      <formula>LEN(TRIM(C7))=0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7"/>
  <sheetViews>
    <sheetView tabSelected="1" view="pageBreakPreview" zoomScale="60" zoomScaleNormal="100" workbookViewId="0">
      <selection activeCell="P23" sqref="P23:P24"/>
    </sheetView>
  </sheetViews>
  <sheetFormatPr defaultRowHeight="14.4" x14ac:dyDescent="0.3"/>
  <cols>
    <col min="1" max="1" width="68.109375" customWidth="1"/>
    <col min="2" max="3" width="18.88671875" customWidth="1"/>
    <col min="4" max="4" width="18.44140625" bestFit="1" customWidth="1"/>
    <col min="5" max="5" width="10.109375" style="34" bestFit="1" customWidth="1"/>
  </cols>
  <sheetData>
    <row r="1" spans="1:7" ht="18.600000000000001" x14ac:dyDescent="0.3">
      <c r="A1" s="157" t="s">
        <v>98</v>
      </c>
      <c r="B1" s="157"/>
      <c r="C1" s="157"/>
      <c r="D1" s="157"/>
      <c r="E1" s="157"/>
    </row>
    <row r="2" spans="1:7" ht="18.600000000000001" x14ac:dyDescent="0.3">
      <c r="A2" s="100"/>
      <c r="B2" s="146"/>
      <c r="C2" s="100"/>
      <c r="D2" s="100"/>
      <c r="E2" s="33"/>
    </row>
    <row r="3" spans="1:7" ht="15.6" x14ac:dyDescent="0.3">
      <c r="A3" s="159" t="s">
        <v>99</v>
      </c>
      <c r="B3" s="159"/>
      <c r="C3" s="159"/>
      <c r="D3" s="159"/>
      <c r="E3" s="159"/>
    </row>
    <row r="4" spans="1:7" x14ac:dyDescent="0.3">
      <c r="A4" s="31"/>
      <c r="B4" s="31"/>
      <c r="C4" s="31"/>
      <c r="D4" s="31"/>
      <c r="E4" s="32"/>
    </row>
    <row r="5" spans="1:7" ht="15.6" x14ac:dyDescent="0.3">
      <c r="A5" s="165" t="s">
        <v>207</v>
      </c>
      <c r="B5" s="165"/>
      <c r="C5" s="165"/>
      <c r="D5" s="165"/>
      <c r="E5" s="165"/>
    </row>
    <row r="6" spans="1:7" x14ac:dyDescent="0.3">
      <c r="A6" s="31"/>
      <c r="B6" s="31"/>
      <c r="C6" s="31"/>
      <c r="D6" s="31"/>
      <c r="E6" s="32"/>
    </row>
    <row r="7" spans="1:7" s="123" customFormat="1" ht="15.6" x14ac:dyDescent="0.3">
      <c r="A7" s="163" t="s">
        <v>168</v>
      </c>
      <c r="B7" s="163"/>
      <c r="C7" s="163"/>
      <c r="D7" s="163"/>
      <c r="E7" s="163"/>
      <c r="F7" s="163"/>
      <c r="G7" s="163"/>
    </row>
    <row r="8" spans="1:7" x14ac:dyDescent="0.3">
      <c r="A8" s="31"/>
      <c r="B8" s="31"/>
      <c r="C8" s="31"/>
      <c r="D8" s="31"/>
      <c r="E8" s="32"/>
    </row>
    <row r="9" spans="1:7" s="1" customFormat="1" ht="39.6" x14ac:dyDescent="0.25">
      <c r="A9" s="29" t="s">
        <v>169</v>
      </c>
      <c r="B9" s="29" t="s">
        <v>203</v>
      </c>
      <c r="C9" s="29" t="s">
        <v>204</v>
      </c>
      <c r="D9" s="29" t="s">
        <v>198</v>
      </c>
      <c r="E9" s="38" t="s">
        <v>111</v>
      </c>
    </row>
    <row r="10" spans="1:7" s="4" customFormat="1" ht="10.199999999999999" x14ac:dyDescent="0.2">
      <c r="A10" s="66">
        <v>1</v>
      </c>
      <c r="B10" s="66">
        <v>2</v>
      </c>
      <c r="C10" s="66">
        <v>3</v>
      </c>
      <c r="D10" s="66">
        <v>4</v>
      </c>
      <c r="E10" s="67" t="s">
        <v>205</v>
      </c>
    </row>
    <row r="11" spans="1:7" s="4" customFormat="1" ht="10.199999999999999" x14ac:dyDescent="0.2">
      <c r="A11" s="97"/>
      <c r="B11" s="66"/>
      <c r="C11" s="66"/>
      <c r="D11" s="66"/>
      <c r="E11" s="67"/>
    </row>
    <row r="12" spans="1:7" x14ac:dyDescent="0.3">
      <c r="A12" s="7" t="s">
        <v>179</v>
      </c>
      <c r="B12" s="48">
        <f t="shared" ref="B12:D12" si="0">B13</f>
        <v>1053747</v>
      </c>
      <c r="C12" s="48">
        <f t="shared" si="0"/>
        <v>1053747</v>
      </c>
      <c r="D12" s="48">
        <f t="shared" si="0"/>
        <v>1178274.69</v>
      </c>
      <c r="E12" s="48">
        <f t="shared" ref="E12:E21" si="1">D12/C12*100</f>
        <v>111.81760802165985</v>
      </c>
    </row>
    <row r="13" spans="1:7" x14ac:dyDescent="0.3">
      <c r="A13" s="134" t="s">
        <v>178</v>
      </c>
      <c r="B13" s="102">
        <f>B14</f>
        <v>1053747</v>
      </c>
      <c r="C13" s="102">
        <f>C14</f>
        <v>1053747</v>
      </c>
      <c r="D13" s="102">
        <f>D14</f>
        <v>1178274.69</v>
      </c>
      <c r="E13" s="102">
        <f t="shared" si="1"/>
        <v>111.81760802165985</v>
      </c>
    </row>
    <row r="14" spans="1:7" s="92" customFormat="1" x14ac:dyDescent="0.3">
      <c r="A14" s="134" t="s">
        <v>177</v>
      </c>
      <c r="B14" s="102">
        <f>SUM(B15:B21)</f>
        <v>1053747</v>
      </c>
      <c r="C14" s="102">
        <f>SUM(C15:C21)</f>
        <v>1053747</v>
      </c>
      <c r="D14" s="102">
        <f>SUM(D15:D21)</f>
        <v>1178274.69</v>
      </c>
      <c r="E14" s="102">
        <f t="shared" si="1"/>
        <v>111.81760802165985</v>
      </c>
    </row>
    <row r="15" spans="1:7" s="92" customFormat="1" x14ac:dyDescent="0.3">
      <c r="A15" s="121" t="s">
        <v>103</v>
      </c>
      <c r="B15" s="122">
        <v>8135</v>
      </c>
      <c r="C15" s="122">
        <v>8135</v>
      </c>
      <c r="D15" s="122">
        <v>8359.59</v>
      </c>
      <c r="E15" s="122">
        <f t="shared" si="1"/>
        <v>102.76078672403197</v>
      </c>
    </row>
    <row r="16" spans="1:7" s="92" customFormat="1" x14ac:dyDescent="0.3">
      <c r="A16" s="121" t="s">
        <v>109</v>
      </c>
      <c r="B16" s="122">
        <v>6030</v>
      </c>
      <c r="C16" s="122">
        <v>6030</v>
      </c>
      <c r="D16" s="122">
        <v>1281.93</v>
      </c>
      <c r="E16" s="122">
        <f t="shared" si="1"/>
        <v>21.259203980099503</v>
      </c>
    </row>
    <row r="17" spans="1:7" s="92" customFormat="1" x14ac:dyDescent="0.3">
      <c r="A17" s="121" t="s">
        <v>105</v>
      </c>
      <c r="B17" s="122">
        <v>85000</v>
      </c>
      <c r="C17" s="122">
        <v>85000</v>
      </c>
      <c r="D17" s="122">
        <v>27323.7</v>
      </c>
      <c r="E17" s="122">
        <f t="shared" si="1"/>
        <v>32.145529411764706</v>
      </c>
    </row>
    <row r="18" spans="1:7" s="92" customFormat="1" x14ac:dyDescent="0.3">
      <c r="A18" s="121" t="s">
        <v>108</v>
      </c>
      <c r="B18" s="122">
        <v>78736</v>
      </c>
      <c r="C18" s="122">
        <v>78736</v>
      </c>
      <c r="D18" s="122">
        <v>86801.04</v>
      </c>
      <c r="E18" s="122">
        <f t="shared" si="1"/>
        <v>110.24314163787847</v>
      </c>
    </row>
    <row r="19" spans="1:7" s="92" customFormat="1" x14ac:dyDescent="0.3">
      <c r="A19" s="121" t="s">
        <v>106</v>
      </c>
      <c r="B19" s="122">
        <v>39770</v>
      </c>
      <c r="C19" s="122">
        <v>39770</v>
      </c>
      <c r="D19" s="122">
        <v>29721.84</v>
      </c>
      <c r="E19" s="122">
        <f t="shared" si="1"/>
        <v>74.734322353532818</v>
      </c>
    </row>
    <row r="20" spans="1:7" s="92" customFormat="1" x14ac:dyDescent="0.3">
      <c r="A20" s="121" t="s">
        <v>107</v>
      </c>
      <c r="B20" s="122">
        <v>834076</v>
      </c>
      <c r="C20" s="122">
        <v>834076</v>
      </c>
      <c r="D20" s="122">
        <v>1023142.89</v>
      </c>
      <c r="E20" s="122">
        <f t="shared" si="1"/>
        <v>122.66782523415132</v>
      </c>
    </row>
    <row r="21" spans="1:7" s="92" customFormat="1" x14ac:dyDescent="0.3">
      <c r="A21" s="121" t="s">
        <v>126</v>
      </c>
      <c r="B21" s="122">
        <v>2000</v>
      </c>
      <c r="C21" s="122">
        <v>2000</v>
      </c>
      <c r="D21" s="122">
        <v>1643.7</v>
      </c>
      <c r="E21" s="122">
        <f t="shared" si="1"/>
        <v>82.185000000000002</v>
      </c>
    </row>
    <row r="22" spans="1:7" s="92" customFormat="1" x14ac:dyDescent="0.3">
      <c r="A22" s="51"/>
      <c r="B22" s="11"/>
      <c r="C22" s="11"/>
      <c r="D22" s="52"/>
      <c r="E22" s="122"/>
    </row>
    <row r="23" spans="1:7" s="92" customFormat="1" x14ac:dyDescent="0.3">
      <c r="A23" s="135" t="s">
        <v>180</v>
      </c>
      <c r="B23" s="136">
        <v>5000</v>
      </c>
      <c r="C23" s="136">
        <v>5000</v>
      </c>
      <c r="D23" s="136">
        <v>0</v>
      </c>
      <c r="E23" s="136">
        <v>0</v>
      </c>
    </row>
    <row r="24" spans="1:7" s="92" customFormat="1" x14ac:dyDescent="0.3">
      <c r="A24" s="143" t="s">
        <v>106</v>
      </c>
      <c r="B24" s="144">
        <v>5000</v>
      </c>
      <c r="C24" s="144">
        <v>5000</v>
      </c>
      <c r="D24" s="145"/>
      <c r="E24" s="145"/>
      <c r="G24" s="51"/>
    </row>
    <row r="25" spans="1:7" s="92" customFormat="1" x14ac:dyDescent="0.3">
      <c r="A25" s="138" t="s">
        <v>23</v>
      </c>
      <c r="B25" s="137">
        <v>5000</v>
      </c>
      <c r="C25" s="137">
        <v>5000</v>
      </c>
      <c r="D25" s="137">
        <v>0</v>
      </c>
      <c r="E25" s="137">
        <v>0</v>
      </c>
    </row>
    <row r="26" spans="1:7" s="92" customFormat="1" x14ac:dyDescent="0.3">
      <c r="A26" s="135" t="s">
        <v>181</v>
      </c>
      <c r="B26" s="136">
        <v>1164</v>
      </c>
      <c r="C26" s="136">
        <v>1164</v>
      </c>
      <c r="D26" s="136">
        <v>-440.91</v>
      </c>
      <c r="E26" s="136">
        <v>-37.880000000000003</v>
      </c>
    </row>
    <row r="27" spans="1:7" s="92" customFormat="1" x14ac:dyDescent="0.3">
      <c r="A27" s="143" t="s">
        <v>108</v>
      </c>
      <c r="B27" s="144">
        <v>88</v>
      </c>
      <c r="C27" s="144">
        <v>88</v>
      </c>
      <c r="D27" s="144">
        <v>-1333.48</v>
      </c>
      <c r="E27" s="144">
        <v>-1515.32</v>
      </c>
    </row>
    <row r="28" spans="1:7" s="92" customFormat="1" x14ac:dyDescent="0.3">
      <c r="A28" s="138" t="s">
        <v>23</v>
      </c>
      <c r="B28" s="137">
        <v>88</v>
      </c>
      <c r="C28" s="137">
        <v>88</v>
      </c>
      <c r="D28" s="137">
        <v>-1333.48</v>
      </c>
      <c r="E28" s="137">
        <v>-1515.32</v>
      </c>
    </row>
    <row r="29" spans="1:7" s="68" customFormat="1" x14ac:dyDescent="0.3">
      <c r="A29" s="139" t="s">
        <v>44</v>
      </c>
      <c r="B29" s="142"/>
      <c r="C29" s="142"/>
      <c r="D29" s="141">
        <v>-1333.48</v>
      </c>
      <c r="E29" s="142"/>
    </row>
    <row r="30" spans="1:7" s="92" customFormat="1" x14ac:dyDescent="0.3">
      <c r="A30" s="143" t="s">
        <v>107</v>
      </c>
      <c r="B30" s="144">
        <v>1076</v>
      </c>
      <c r="C30" s="144">
        <v>1076</v>
      </c>
      <c r="D30" s="144">
        <v>892.57</v>
      </c>
      <c r="E30" s="144">
        <v>82.95</v>
      </c>
    </row>
    <row r="31" spans="1:7" s="92" customFormat="1" x14ac:dyDescent="0.3">
      <c r="A31" s="138" t="s">
        <v>23</v>
      </c>
      <c r="B31" s="137">
        <v>1076</v>
      </c>
      <c r="C31" s="137">
        <v>1076</v>
      </c>
      <c r="D31" s="137">
        <v>892.57</v>
      </c>
      <c r="E31" s="137">
        <v>82.95</v>
      </c>
    </row>
    <row r="32" spans="1:7" s="92" customFormat="1" x14ac:dyDescent="0.3">
      <c r="A32" s="139" t="s">
        <v>44</v>
      </c>
      <c r="B32" s="142"/>
      <c r="C32" s="142"/>
      <c r="D32" s="141">
        <v>892.57</v>
      </c>
      <c r="E32" s="142"/>
    </row>
    <row r="33" spans="1:7" s="92" customFormat="1" x14ac:dyDescent="0.3">
      <c r="A33" s="135" t="s">
        <v>182</v>
      </c>
      <c r="B33" s="136">
        <v>37000</v>
      </c>
      <c r="C33" s="136">
        <v>37000</v>
      </c>
      <c r="D33" s="136">
        <v>0</v>
      </c>
      <c r="E33" s="136">
        <v>0</v>
      </c>
    </row>
    <row r="34" spans="1:7" s="92" customFormat="1" x14ac:dyDescent="0.3">
      <c r="A34" s="143" t="s">
        <v>107</v>
      </c>
      <c r="B34" s="144">
        <v>37000</v>
      </c>
      <c r="C34" s="144">
        <v>37000</v>
      </c>
      <c r="D34" s="145"/>
      <c r="E34" s="145"/>
    </row>
    <row r="35" spans="1:7" s="92" customFormat="1" x14ac:dyDescent="0.3">
      <c r="A35" s="138" t="s">
        <v>23</v>
      </c>
      <c r="B35" s="137">
        <v>37000</v>
      </c>
      <c r="C35" s="137">
        <v>37000</v>
      </c>
      <c r="D35" s="137">
        <v>0</v>
      </c>
      <c r="E35" s="137">
        <v>0</v>
      </c>
    </row>
    <row r="36" spans="1:7" s="68" customFormat="1" x14ac:dyDescent="0.3">
      <c r="A36" s="135" t="s">
        <v>183</v>
      </c>
      <c r="B36" s="136">
        <v>30930</v>
      </c>
      <c r="C36" s="136">
        <v>30930</v>
      </c>
      <c r="D36" s="136">
        <f>D38+D42</f>
        <v>27826.02</v>
      </c>
      <c r="E36" s="136">
        <v>89.96</v>
      </c>
      <c r="G36" s="154"/>
    </row>
    <row r="37" spans="1:7" s="92" customFormat="1" x14ac:dyDescent="0.3">
      <c r="A37" s="143" t="s">
        <v>106</v>
      </c>
      <c r="B37" s="144">
        <v>30930</v>
      </c>
      <c r="C37" s="144">
        <v>30930</v>
      </c>
      <c r="D37" s="144">
        <v>27826.02</v>
      </c>
      <c r="E37" s="144">
        <v>89.96</v>
      </c>
    </row>
    <row r="38" spans="1:7" s="68" customFormat="1" x14ac:dyDescent="0.3">
      <c r="A38" s="138" t="s">
        <v>16</v>
      </c>
      <c r="B38" s="137">
        <v>24520</v>
      </c>
      <c r="C38" s="137">
        <v>24520</v>
      </c>
      <c r="D38" s="137">
        <f>D39+D40+D41</f>
        <v>21918.25</v>
      </c>
      <c r="E38" s="137">
        <v>88.74</v>
      </c>
    </row>
    <row r="39" spans="1:7" s="68" customFormat="1" x14ac:dyDescent="0.3">
      <c r="A39" s="139" t="s">
        <v>18</v>
      </c>
      <c r="B39" s="142"/>
      <c r="C39" s="142"/>
      <c r="D39" s="141">
        <v>16238.84</v>
      </c>
      <c r="E39" s="142"/>
    </row>
    <row r="40" spans="1:7" s="68" customFormat="1" x14ac:dyDescent="0.3">
      <c r="A40" s="139" t="s">
        <v>20</v>
      </c>
      <c r="B40" s="142"/>
      <c r="C40" s="142"/>
      <c r="D40" s="141">
        <v>3000</v>
      </c>
      <c r="E40" s="142"/>
    </row>
    <row r="41" spans="1:7" s="68" customFormat="1" x14ac:dyDescent="0.3">
      <c r="A41" s="139" t="s">
        <v>22</v>
      </c>
      <c r="B41" s="142"/>
      <c r="C41" s="142"/>
      <c r="D41" s="141">
        <v>2679.41</v>
      </c>
      <c r="E41" s="142"/>
    </row>
    <row r="42" spans="1:7" x14ac:dyDescent="0.3">
      <c r="A42" s="138" t="s">
        <v>23</v>
      </c>
      <c r="B42" s="137">
        <v>6410</v>
      </c>
      <c r="C42" s="137">
        <v>6410</v>
      </c>
      <c r="D42" s="137">
        <f>D43+D44+D45+D46</f>
        <v>5907.7699999999995</v>
      </c>
      <c r="E42" s="137">
        <v>89.51</v>
      </c>
    </row>
    <row r="43" spans="1:7" x14ac:dyDescent="0.3">
      <c r="A43" s="139" t="s">
        <v>25</v>
      </c>
      <c r="B43" s="142"/>
      <c r="C43" s="142"/>
      <c r="D43" s="141">
        <v>159.30000000000001</v>
      </c>
      <c r="E43" s="142"/>
    </row>
    <row r="44" spans="1:7" x14ac:dyDescent="0.3">
      <c r="A44" s="139" t="s">
        <v>26</v>
      </c>
      <c r="B44" s="142"/>
      <c r="C44" s="142"/>
      <c r="D44" s="141">
        <v>3814.75</v>
      </c>
      <c r="E44" s="142"/>
    </row>
    <row r="45" spans="1:7" x14ac:dyDescent="0.3">
      <c r="A45" s="139" t="s">
        <v>31</v>
      </c>
      <c r="B45" s="142"/>
      <c r="C45" s="142"/>
      <c r="D45" s="141">
        <v>1895.52</v>
      </c>
      <c r="E45" s="142"/>
    </row>
    <row r="46" spans="1:7" x14ac:dyDescent="0.3">
      <c r="A46" s="139" t="s">
        <v>39</v>
      </c>
      <c r="B46" s="142"/>
      <c r="C46" s="142"/>
      <c r="D46" s="141">
        <v>38.200000000000003</v>
      </c>
      <c r="E46" s="142"/>
    </row>
    <row r="47" spans="1:7" x14ac:dyDescent="0.3">
      <c r="A47" s="135" t="s">
        <v>184</v>
      </c>
      <c r="B47" s="136">
        <v>3176</v>
      </c>
      <c r="C47" s="136">
        <v>3176</v>
      </c>
      <c r="D47" s="136">
        <v>1895.82</v>
      </c>
      <c r="E47" s="136">
        <v>59.69</v>
      </c>
    </row>
    <row r="48" spans="1:7" s="92" customFormat="1" x14ac:dyDescent="0.3">
      <c r="A48" s="143" t="s">
        <v>106</v>
      </c>
      <c r="B48" s="144">
        <v>3176</v>
      </c>
      <c r="C48" s="144">
        <v>3176</v>
      </c>
      <c r="D48" s="144">
        <v>1895.82</v>
      </c>
      <c r="E48" s="144">
        <v>59.69</v>
      </c>
    </row>
    <row r="49" spans="1:5" x14ac:dyDescent="0.3">
      <c r="A49" s="138" t="s">
        <v>23</v>
      </c>
      <c r="B49" s="137">
        <v>3176</v>
      </c>
      <c r="C49" s="137">
        <v>3176</v>
      </c>
      <c r="D49" s="137">
        <v>1895.82</v>
      </c>
      <c r="E49" s="137">
        <v>59.69</v>
      </c>
    </row>
    <row r="50" spans="1:5" x14ac:dyDescent="0.3">
      <c r="A50" s="139" t="s">
        <v>29</v>
      </c>
      <c r="B50" s="142"/>
      <c r="C50" s="142"/>
      <c r="D50" s="141">
        <v>90.27</v>
      </c>
      <c r="E50" s="142"/>
    </row>
    <row r="51" spans="1:5" x14ac:dyDescent="0.3">
      <c r="A51" s="139" t="s">
        <v>30</v>
      </c>
      <c r="B51" s="142"/>
      <c r="C51" s="142"/>
      <c r="D51" s="141">
        <v>1805.55</v>
      </c>
      <c r="E51" s="142"/>
    </row>
    <row r="52" spans="1:5" x14ac:dyDescent="0.3">
      <c r="A52" s="135" t="s">
        <v>185</v>
      </c>
      <c r="B52" s="136">
        <v>664</v>
      </c>
      <c r="C52" s="136">
        <v>664</v>
      </c>
      <c r="D52" s="136">
        <v>0</v>
      </c>
      <c r="E52" s="136">
        <v>0</v>
      </c>
    </row>
    <row r="53" spans="1:5" s="92" customFormat="1" x14ac:dyDescent="0.3">
      <c r="A53" s="143" t="s">
        <v>106</v>
      </c>
      <c r="B53" s="144">
        <v>664</v>
      </c>
      <c r="C53" s="144">
        <v>664</v>
      </c>
      <c r="D53" s="145"/>
      <c r="E53" s="145"/>
    </row>
    <row r="54" spans="1:5" x14ac:dyDescent="0.3">
      <c r="A54" s="138" t="s">
        <v>23</v>
      </c>
      <c r="B54" s="137">
        <v>664</v>
      </c>
      <c r="C54" s="137">
        <v>664</v>
      </c>
      <c r="D54" s="137">
        <v>0</v>
      </c>
      <c r="E54" s="137">
        <v>0</v>
      </c>
    </row>
    <row r="55" spans="1:5" ht="16.2" customHeight="1" x14ac:dyDescent="0.3">
      <c r="A55" s="138"/>
      <c r="B55" s="137"/>
      <c r="C55" s="137"/>
      <c r="D55" s="137"/>
      <c r="E55" s="137"/>
    </row>
    <row r="56" spans="1:5" ht="27" x14ac:dyDescent="0.3">
      <c r="A56" s="140" t="s">
        <v>186</v>
      </c>
      <c r="B56" s="141">
        <v>169135</v>
      </c>
      <c r="C56" s="141">
        <v>169135</v>
      </c>
      <c r="D56" s="141">
        <v>134541.54999999999</v>
      </c>
      <c r="E56" s="141">
        <v>79.55</v>
      </c>
    </row>
    <row r="57" spans="1:5" x14ac:dyDescent="0.3">
      <c r="A57" s="135" t="s">
        <v>187</v>
      </c>
      <c r="B57" s="136">
        <v>52500</v>
      </c>
      <c r="C57" s="136">
        <v>52500</v>
      </c>
      <c r="D57" s="136">
        <v>50246.89</v>
      </c>
      <c r="E57" s="136">
        <v>95.71</v>
      </c>
    </row>
    <row r="58" spans="1:5" s="92" customFormat="1" x14ac:dyDescent="0.3">
      <c r="A58" s="143" t="s">
        <v>103</v>
      </c>
      <c r="B58" s="144">
        <v>200</v>
      </c>
      <c r="C58" s="144">
        <v>200</v>
      </c>
      <c r="D58" s="144">
        <v>200</v>
      </c>
      <c r="E58" s="144">
        <v>100</v>
      </c>
    </row>
    <row r="59" spans="1:5" x14ac:dyDescent="0.3">
      <c r="A59" s="138" t="s">
        <v>16</v>
      </c>
      <c r="B59" s="137">
        <v>200</v>
      </c>
      <c r="C59" s="137">
        <v>200</v>
      </c>
      <c r="D59" s="137">
        <v>200</v>
      </c>
      <c r="E59" s="137">
        <v>100</v>
      </c>
    </row>
    <row r="60" spans="1:5" x14ac:dyDescent="0.3">
      <c r="A60" s="139" t="s">
        <v>20</v>
      </c>
      <c r="B60" s="142"/>
      <c r="C60" s="142"/>
      <c r="D60" s="141">
        <v>200</v>
      </c>
      <c r="E60" s="142"/>
    </row>
    <row r="61" spans="1:5" s="92" customFormat="1" x14ac:dyDescent="0.3">
      <c r="A61" s="143" t="s">
        <v>105</v>
      </c>
      <c r="B61" s="145"/>
      <c r="C61" s="145"/>
      <c r="D61" s="144">
        <v>10514.12</v>
      </c>
      <c r="E61" s="145"/>
    </row>
    <row r="62" spans="1:5" x14ac:dyDescent="0.3">
      <c r="A62" s="138" t="s">
        <v>23</v>
      </c>
      <c r="B62" s="137">
        <v>0</v>
      </c>
      <c r="C62" s="137">
        <v>0</v>
      </c>
      <c r="D62" s="137">
        <v>10514.12</v>
      </c>
      <c r="E62" s="137">
        <v>0</v>
      </c>
    </row>
    <row r="63" spans="1:5" x14ac:dyDescent="0.3">
      <c r="A63" s="139" t="s">
        <v>36</v>
      </c>
      <c r="B63" s="142"/>
      <c r="C63" s="142"/>
      <c r="D63" s="141">
        <v>10514.12</v>
      </c>
      <c r="E63" s="142"/>
    </row>
    <row r="64" spans="1:5" s="92" customFormat="1" x14ac:dyDescent="0.3">
      <c r="A64" s="143" t="s">
        <v>107</v>
      </c>
      <c r="B64" s="144">
        <v>52300</v>
      </c>
      <c r="C64" s="144">
        <v>52300</v>
      </c>
      <c r="D64" s="144">
        <v>39532.769999999997</v>
      </c>
      <c r="E64" s="144">
        <v>75.59</v>
      </c>
    </row>
    <row r="65" spans="1:5" x14ac:dyDescent="0.3">
      <c r="A65" s="138" t="s">
        <v>23</v>
      </c>
      <c r="B65" s="137">
        <v>15000</v>
      </c>
      <c r="C65" s="137">
        <v>15000</v>
      </c>
      <c r="D65" s="137">
        <v>26682.32</v>
      </c>
      <c r="E65" s="137">
        <v>177.88</v>
      </c>
    </row>
    <row r="66" spans="1:5" x14ac:dyDescent="0.3">
      <c r="A66" s="139" t="s">
        <v>29</v>
      </c>
      <c r="B66" s="142"/>
      <c r="C66" s="142"/>
      <c r="D66" s="141">
        <v>23827.94</v>
      </c>
      <c r="E66" s="142"/>
    </row>
    <row r="67" spans="1:5" x14ac:dyDescent="0.3">
      <c r="A67" s="139" t="s">
        <v>30</v>
      </c>
      <c r="B67" s="142"/>
      <c r="C67" s="142"/>
      <c r="D67" s="141">
        <v>2045.13</v>
      </c>
      <c r="E67" s="142"/>
    </row>
    <row r="68" spans="1:5" x14ac:dyDescent="0.3">
      <c r="A68" s="139" t="s">
        <v>33</v>
      </c>
      <c r="B68" s="142"/>
      <c r="C68" s="142"/>
      <c r="D68" s="141">
        <v>809.25</v>
      </c>
      <c r="E68" s="142"/>
    </row>
    <row r="69" spans="1:5" x14ac:dyDescent="0.3">
      <c r="A69" s="139" t="s">
        <v>40</v>
      </c>
      <c r="B69" s="142"/>
      <c r="C69" s="142"/>
      <c r="D69" s="141">
        <v>148</v>
      </c>
      <c r="E69" s="142"/>
    </row>
    <row r="70" spans="1:5" ht="27" x14ac:dyDescent="0.3">
      <c r="A70" s="138" t="s">
        <v>53</v>
      </c>
      <c r="B70" s="137">
        <v>20000</v>
      </c>
      <c r="C70" s="137">
        <v>20000</v>
      </c>
      <c r="D70" s="137">
        <v>173.7</v>
      </c>
      <c r="E70" s="137">
        <v>0.87</v>
      </c>
    </row>
    <row r="71" spans="1:5" x14ac:dyDescent="0.3">
      <c r="A71" s="139" t="s">
        <v>55</v>
      </c>
      <c r="B71" s="142"/>
      <c r="C71" s="142"/>
      <c r="D71" s="141">
        <v>173.7</v>
      </c>
      <c r="E71" s="142"/>
    </row>
    <row r="72" spans="1:5" x14ac:dyDescent="0.3">
      <c r="A72" s="138" t="s">
        <v>59</v>
      </c>
      <c r="B72" s="137">
        <v>17300</v>
      </c>
      <c r="C72" s="137">
        <v>17300</v>
      </c>
      <c r="D72" s="137">
        <v>12528.75</v>
      </c>
      <c r="E72" s="137">
        <v>72.42</v>
      </c>
    </row>
    <row r="73" spans="1:5" x14ac:dyDescent="0.3">
      <c r="A73" s="139" t="s">
        <v>65</v>
      </c>
      <c r="B73" s="142"/>
      <c r="C73" s="142"/>
      <c r="D73" s="141">
        <v>12528.75</v>
      </c>
      <c r="E73" s="142"/>
    </row>
    <row r="74" spans="1:5" x14ac:dyDescent="0.3">
      <c r="A74" s="135" t="s">
        <v>188</v>
      </c>
      <c r="B74" s="136">
        <v>86500</v>
      </c>
      <c r="C74" s="136">
        <v>86500</v>
      </c>
      <c r="D74" s="136">
        <v>48755.199999999997</v>
      </c>
      <c r="E74" s="136">
        <v>56.36</v>
      </c>
    </row>
    <row r="75" spans="1:5" s="92" customFormat="1" x14ac:dyDescent="0.3">
      <c r="A75" s="143" t="s">
        <v>105</v>
      </c>
      <c r="B75" s="144">
        <v>75000</v>
      </c>
      <c r="C75" s="144">
        <v>75000</v>
      </c>
      <c r="D75" s="144">
        <v>2068.38</v>
      </c>
      <c r="E75" s="144">
        <v>2.76</v>
      </c>
    </row>
    <row r="76" spans="1:5" x14ac:dyDescent="0.3">
      <c r="A76" s="138" t="s">
        <v>23</v>
      </c>
      <c r="B76" s="137">
        <v>75000</v>
      </c>
      <c r="C76" s="137">
        <v>75000</v>
      </c>
      <c r="D76" s="137">
        <v>2068.38</v>
      </c>
      <c r="E76" s="137">
        <v>2.76</v>
      </c>
    </row>
    <row r="77" spans="1:5" x14ac:dyDescent="0.3">
      <c r="A77" s="139" t="s">
        <v>29</v>
      </c>
      <c r="B77" s="142"/>
      <c r="C77" s="142"/>
      <c r="D77" s="141">
        <v>724.5</v>
      </c>
      <c r="E77" s="142"/>
    </row>
    <row r="78" spans="1:5" x14ac:dyDescent="0.3">
      <c r="A78" s="139" t="s">
        <v>30</v>
      </c>
      <c r="B78" s="142"/>
      <c r="C78" s="142"/>
      <c r="D78" s="141">
        <v>672.78</v>
      </c>
      <c r="E78" s="142"/>
    </row>
    <row r="79" spans="1:5" x14ac:dyDescent="0.3">
      <c r="A79" s="139" t="s">
        <v>33</v>
      </c>
      <c r="B79" s="142"/>
      <c r="C79" s="142"/>
      <c r="D79" s="141">
        <v>671.1</v>
      </c>
      <c r="E79" s="142"/>
    </row>
    <row r="80" spans="1:5" s="92" customFormat="1" x14ac:dyDescent="0.3">
      <c r="A80" s="143" t="s">
        <v>107</v>
      </c>
      <c r="B80" s="144">
        <v>11500</v>
      </c>
      <c r="C80" s="144">
        <v>11500</v>
      </c>
      <c r="D80" s="144">
        <v>46686.82</v>
      </c>
      <c r="E80" s="144">
        <v>405.97</v>
      </c>
    </row>
    <row r="81" spans="1:5" x14ac:dyDescent="0.3">
      <c r="A81" s="138" t="s">
        <v>23</v>
      </c>
      <c r="B81" s="137">
        <v>11500</v>
      </c>
      <c r="C81" s="137">
        <v>11500</v>
      </c>
      <c r="D81" s="137">
        <v>46686.82</v>
      </c>
      <c r="E81" s="137">
        <v>405.97</v>
      </c>
    </row>
    <row r="82" spans="1:5" x14ac:dyDescent="0.3">
      <c r="A82" s="139" t="s">
        <v>30</v>
      </c>
      <c r="B82" s="142"/>
      <c r="C82" s="142"/>
      <c r="D82" s="141">
        <v>46686.82</v>
      </c>
      <c r="E82" s="142"/>
    </row>
    <row r="83" spans="1:5" x14ac:dyDescent="0.3">
      <c r="A83" s="135" t="s">
        <v>189</v>
      </c>
      <c r="B83" s="136">
        <v>28735</v>
      </c>
      <c r="C83" s="136">
        <v>28735</v>
      </c>
      <c r="D83" s="136">
        <v>33505.06</v>
      </c>
      <c r="E83" s="136">
        <v>116.6</v>
      </c>
    </row>
    <row r="84" spans="1:5" s="92" customFormat="1" x14ac:dyDescent="0.3">
      <c r="A84" s="143" t="s">
        <v>103</v>
      </c>
      <c r="B84" s="144">
        <v>6535</v>
      </c>
      <c r="C84" s="144">
        <v>6535</v>
      </c>
      <c r="D84" s="144">
        <v>6759.59</v>
      </c>
      <c r="E84" s="144">
        <v>103.44</v>
      </c>
    </row>
    <row r="85" spans="1:5" x14ac:dyDescent="0.3">
      <c r="A85" s="138" t="s">
        <v>16</v>
      </c>
      <c r="B85" s="137">
        <v>3435</v>
      </c>
      <c r="C85" s="137">
        <v>3435</v>
      </c>
      <c r="D85" s="137">
        <v>3073.86</v>
      </c>
      <c r="E85" s="137">
        <v>104.27</v>
      </c>
    </row>
    <row r="86" spans="1:5" x14ac:dyDescent="0.3">
      <c r="A86" s="139" t="s">
        <v>18</v>
      </c>
      <c r="B86" s="142"/>
      <c r="C86" s="142"/>
      <c r="D86" s="141">
        <v>3073.86</v>
      </c>
      <c r="E86" s="142"/>
    </row>
    <row r="87" spans="1:5" x14ac:dyDescent="0.3">
      <c r="A87" s="139" t="s">
        <v>22</v>
      </c>
      <c r="B87" s="142"/>
      <c r="C87" s="142"/>
      <c r="D87" s="141">
        <v>507.19</v>
      </c>
      <c r="E87" s="142"/>
    </row>
    <row r="88" spans="1:5" x14ac:dyDescent="0.3">
      <c r="A88" s="138" t="s">
        <v>23</v>
      </c>
      <c r="B88" s="137">
        <v>3100</v>
      </c>
      <c r="C88" s="137">
        <v>3100</v>
      </c>
      <c r="D88" s="137">
        <v>3178.54</v>
      </c>
      <c r="E88" s="137">
        <v>99.9</v>
      </c>
    </row>
    <row r="89" spans="1:5" x14ac:dyDescent="0.3">
      <c r="A89" s="139" t="s">
        <v>26</v>
      </c>
      <c r="B89" s="142"/>
      <c r="C89" s="142"/>
      <c r="D89" s="141">
        <v>99.9</v>
      </c>
      <c r="E89" s="142"/>
    </row>
    <row r="90" spans="1:5" x14ac:dyDescent="0.3">
      <c r="A90" s="139" t="s">
        <v>30</v>
      </c>
      <c r="B90" s="142"/>
      <c r="C90" s="142"/>
      <c r="D90" s="141">
        <v>3078.64</v>
      </c>
      <c r="E90" s="142"/>
    </row>
    <row r="91" spans="1:5" s="92" customFormat="1" x14ac:dyDescent="0.3">
      <c r="A91" s="143" t="s">
        <v>105</v>
      </c>
      <c r="B91" s="144">
        <v>8700</v>
      </c>
      <c r="C91" s="144">
        <v>8700</v>
      </c>
      <c r="D91" s="144">
        <v>8442.9500000000007</v>
      </c>
      <c r="E91" s="144">
        <v>97.05</v>
      </c>
    </row>
    <row r="92" spans="1:5" x14ac:dyDescent="0.3">
      <c r="A92" s="138" t="s">
        <v>23</v>
      </c>
      <c r="B92" s="137">
        <v>8700</v>
      </c>
      <c r="C92" s="137">
        <v>8700</v>
      </c>
      <c r="D92" s="137">
        <v>8442.9500000000007</v>
      </c>
      <c r="E92" s="137">
        <v>97.05</v>
      </c>
    </row>
    <row r="93" spans="1:5" x14ac:dyDescent="0.3">
      <c r="A93" s="139" t="s">
        <v>29</v>
      </c>
      <c r="B93" s="142"/>
      <c r="C93" s="142"/>
      <c r="D93" s="141">
        <v>2668.38</v>
      </c>
      <c r="E93" s="142"/>
    </row>
    <row r="94" spans="1:5" x14ac:dyDescent="0.3">
      <c r="A94" s="139" t="s">
        <v>30</v>
      </c>
      <c r="B94" s="142"/>
      <c r="C94" s="142"/>
      <c r="D94" s="141">
        <v>5774.57</v>
      </c>
      <c r="E94" s="142"/>
    </row>
    <row r="95" spans="1:5" s="92" customFormat="1" x14ac:dyDescent="0.3">
      <c r="A95" s="143" t="s">
        <v>107</v>
      </c>
      <c r="B95" s="144">
        <v>13500</v>
      </c>
      <c r="C95" s="144">
        <v>13500</v>
      </c>
      <c r="D95" s="144">
        <v>18302.52</v>
      </c>
      <c r="E95" s="144">
        <v>135.57</v>
      </c>
    </row>
    <row r="96" spans="1:5" x14ac:dyDescent="0.3">
      <c r="A96" s="138" t="s">
        <v>16</v>
      </c>
      <c r="B96" s="137">
        <v>12689</v>
      </c>
      <c r="C96" s="137">
        <v>12689</v>
      </c>
      <c r="D96" s="137">
        <v>14530.72</v>
      </c>
      <c r="E96" s="137">
        <v>141.07</v>
      </c>
    </row>
    <row r="97" spans="1:5" x14ac:dyDescent="0.3">
      <c r="A97" s="139" t="s">
        <v>18</v>
      </c>
      <c r="B97" s="142"/>
      <c r="C97" s="142"/>
      <c r="D97" s="141">
        <v>14530.72</v>
      </c>
      <c r="E97" s="142"/>
    </row>
    <row r="98" spans="1:5" x14ac:dyDescent="0.3">
      <c r="A98" s="139" t="s">
        <v>20</v>
      </c>
      <c r="B98" s="142"/>
      <c r="C98" s="142"/>
      <c r="D98" s="141">
        <v>832.26</v>
      </c>
      <c r="E98" s="142"/>
    </row>
    <row r="99" spans="1:5" x14ac:dyDescent="0.3">
      <c r="A99" s="139" t="s">
        <v>22</v>
      </c>
      <c r="B99" s="142"/>
      <c r="C99" s="142"/>
      <c r="D99" s="141">
        <v>2397.59</v>
      </c>
      <c r="E99" s="142"/>
    </row>
    <row r="100" spans="1:5" x14ac:dyDescent="0.3">
      <c r="A100" s="138" t="s">
        <v>23</v>
      </c>
      <c r="B100" s="137">
        <v>811</v>
      </c>
      <c r="C100" s="137">
        <v>811</v>
      </c>
      <c r="D100" s="137">
        <v>541.95000000000005</v>
      </c>
      <c r="E100" s="137">
        <v>66.819999999999993</v>
      </c>
    </row>
    <row r="101" spans="1:5" x14ac:dyDescent="0.3">
      <c r="A101" s="139" t="s">
        <v>26</v>
      </c>
      <c r="B101" s="142"/>
      <c r="C101" s="142"/>
      <c r="D101" s="141">
        <v>541.95000000000005</v>
      </c>
      <c r="E101" s="142"/>
    </row>
    <row r="102" spans="1:5" x14ac:dyDescent="0.3">
      <c r="A102" s="135" t="s">
        <v>190</v>
      </c>
      <c r="B102" s="136">
        <v>1400</v>
      </c>
      <c r="C102" s="136">
        <v>1400</v>
      </c>
      <c r="D102" s="136">
        <v>1400</v>
      </c>
      <c r="E102" s="136">
        <v>100</v>
      </c>
    </row>
    <row r="103" spans="1:5" s="92" customFormat="1" x14ac:dyDescent="0.3">
      <c r="A103" s="143" t="s">
        <v>103</v>
      </c>
      <c r="B103" s="144">
        <v>1400</v>
      </c>
      <c r="C103" s="144">
        <v>1400</v>
      </c>
      <c r="D103" s="144">
        <v>1400</v>
      </c>
      <c r="E103" s="144">
        <v>100</v>
      </c>
    </row>
    <row r="104" spans="1:5" x14ac:dyDescent="0.3">
      <c r="A104" s="138" t="s">
        <v>23</v>
      </c>
      <c r="B104" s="137">
        <v>349</v>
      </c>
      <c r="C104" s="137">
        <v>349</v>
      </c>
      <c r="D104" s="137">
        <v>349</v>
      </c>
      <c r="E104" s="137">
        <v>100</v>
      </c>
    </row>
    <row r="105" spans="1:5" x14ac:dyDescent="0.3">
      <c r="A105" s="139" t="s">
        <v>30</v>
      </c>
      <c r="B105" s="142"/>
      <c r="C105" s="142"/>
      <c r="D105" s="141">
        <v>349</v>
      </c>
      <c r="E105" s="142"/>
    </row>
    <row r="106" spans="1:5" x14ac:dyDescent="0.3">
      <c r="A106" s="138" t="s">
        <v>59</v>
      </c>
      <c r="B106" s="137">
        <v>1051</v>
      </c>
      <c r="C106" s="137">
        <v>1051</v>
      </c>
      <c r="D106" s="137">
        <v>1051</v>
      </c>
      <c r="E106" s="137">
        <v>100</v>
      </c>
    </row>
    <row r="107" spans="1:5" x14ac:dyDescent="0.3">
      <c r="A107" s="139" t="s">
        <v>61</v>
      </c>
      <c r="B107" s="142"/>
      <c r="C107" s="142"/>
      <c r="D107" s="141">
        <v>1051</v>
      </c>
      <c r="E107" s="142"/>
    </row>
    <row r="108" spans="1:5" x14ac:dyDescent="0.3">
      <c r="A108" s="135" t="s">
        <v>191</v>
      </c>
      <c r="B108" s="136">
        <v>0</v>
      </c>
      <c r="C108" s="136">
        <v>0</v>
      </c>
      <c r="D108" s="136">
        <v>494.4</v>
      </c>
      <c r="E108" s="136">
        <v>0</v>
      </c>
    </row>
    <row r="109" spans="1:5" s="92" customFormat="1" x14ac:dyDescent="0.3">
      <c r="A109" s="143" t="s">
        <v>107</v>
      </c>
      <c r="B109" s="145"/>
      <c r="C109" s="145"/>
      <c r="D109" s="144">
        <v>494.4</v>
      </c>
      <c r="E109" s="145"/>
    </row>
    <row r="110" spans="1:5" x14ac:dyDescent="0.3">
      <c r="A110" s="138" t="s">
        <v>56</v>
      </c>
      <c r="B110" s="137">
        <v>0</v>
      </c>
      <c r="C110" s="137">
        <v>0</v>
      </c>
      <c r="D110" s="137">
        <v>494.4</v>
      </c>
      <c r="E110" s="137">
        <v>0</v>
      </c>
    </row>
    <row r="111" spans="1:5" x14ac:dyDescent="0.3">
      <c r="A111" s="139" t="s">
        <v>176</v>
      </c>
      <c r="B111" s="142"/>
      <c r="C111" s="142"/>
      <c r="D111" s="141">
        <v>494.4</v>
      </c>
      <c r="E111" s="142"/>
    </row>
    <row r="112" spans="1:5" x14ac:dyDescent="0.3">
      <c r="A112" s="135" t="s">
        <v>192</v>
      </c>
      <c r="B112" s="136">
        <v>0</v>
      </c>
      <c r="C112" s="136">
        <v>0</v>
      </c>
      <c r="D112" s="136">
        <v>140</v>
      </c>
      <c r="E112" s="136">
        <v>0</v>
      </c>
    </row>
    <row r="113" spans="1:5" s="92" customFormat="1" x14ac:dyDescent="0.3">
      <c r="A113" s="143" t="s">
        <v>107</v>
      </c>
      <c r="B113" s="145"/>
      <c r="C113" s="145"/>
      <c r="D113" s="144">
        <v>140</v>
      </c>
      <c r="E113" s="145"/>
    </row>
    <row r="114" spans="1:5" x14ac:dyDescent="0.3">
      <c r="A114" s="138" t="s">
        <v>23</v>
      </c>
      <c r="B114" s="137">
        <v>0</v>
      </c>
      <c r="C114" s="137">
        <v>0</v>
      </c>
      <c r="D114" s="137">
        <v>140</v>
      </c>
      <c r="E114" s="137">
        <v>0</v>
      </c>
    </row>
    <row r="115" spans="1:5" x14ac:dyDescent="0.3">
      <c r="A115" s="139" t="s">
        <v>30</v>
      </c>
      <c r="B115" s="142"/>
      <c r="C115" s="142"/>
      <c r="D115" s="141">
        <v>140</v>
      </c>
      <c r="E115" s="142"/>
    </row>
    <row r="116" spans="1:5" x14ac:dyDescent="0.3">
      <c r="A116" s="140" t="s">
        <v>193</v>
      </c>
      <c r="B116" s="141">
        <v>806678</v>
      </c>
      <c r="C116" s="141">
        <v>806678</v>
      </c>
      <c r="D116" s="141">
        <v>1014452.21</v>
      </c>
      <c r="E116" s="141">
        <v>125.76</v>
      </c>
    </row>
    <row r="117" spans="1:5" x14ac:dyDescent="0.3">
      <c r="A117" s="135" t="s">
        <v>194</v>
      </c>
      <c r="B117" s="136">
        <v>782848</v>
      </c>
      <c r="C117" s="136">
        <v>782848</v>
      </c>
      <c r="D117" s="136">
        <v>1003340.36</v>
      </c>
      <c r="E117" s="136">
        <v>128.16999999999999</v>
      </c>
    </row>
    <row r="118" spans="1:5" s="92" customFormat="1" x14ac:dyDescent="0.3">
      <c r="A118" s="143" t="s">
        <v>105</v>
      </c>
      <c r="B118" s="145"/>
      <c r="C118" s="145"/>
      <c r="D118" s="144">
        <v>972</v>
      </c>
      <c r="E118" s="145"/>
    </row>
    <row r="119" spans="1:5" x14ac:dyDescent="0.3">
      <c r="A119" s="138" t="s">
        <v>23</v>
      </c>
      <c r="B119" s="137">
        <v>0</v>
      </c>
      <c r="C119" s="137">
        <v>0</v>
      </c>
      <c r="D119" s="137">
        <v>972</v>
      </c>
      <c r="E119" s="137">
        <v>0</v>
      </c>
    </row>
    <row r="120" spans="1:5" x14ac:dyDescent="0.3">
      <c r="A120" s="139" t="s">
        <v>46</v>
      </c>
      <c r="B120" s="142"/>
      <c r="C120" s="142"/>
      <c r="D120" s="141">
        <v>972</v>
      </c>
      <c r="E120" s="142"/>
    </row>
    <row r="121" spans="1:5" s="92" customFormat="1" x14ac:dyDescent="0.3">
      <c r="A121" s="143" t="s">
        <v>108</v>
      </c>
      <c r="B121" s="144">
        <v>74648</v>
      </c>
      <c r="C121" s="144">
        <v>74648</v>
      </c>
      <c r="D121" s="144">
        <v>84659.98</v>
      </c>
      <c r="E121" s="144">
        <v>113.41</v>
      </c>
    </row>
    <row r="122" spans="1:5" x14ac:dyDescent="0.3">
      <c r="A122" s="138" t="s">
        <v>23</v>
      </c>
      <c r="B122" s="137" t="s">
        <v>219</v>
      </c>
      <c r="C122" s="137">
        <v>73648</v>
      </c>
      <c r="D122" s="137">
        <v>83743.240000000005</v>
      </c>
      <c r="E122" s="137">
        <v>92.96</v>
      </c>
    </row>
    <row r="123" spans="1:5" x14ac:dyDescent="0.3">
      <c r="A123" s="139" t="s">
        <v>25</v>
      </c>
      <c r="B123" s="142"/>
      <c r="C123" s="142"/>
      <c r="D123" s="141">
        <v>7948.43</v>
      </c>
      <c r="E123" s="142"/>
    </row>
    <row r="124" spans="1:5" x14ac:dyDescent="0.3">
      <c r="A124" s="139" t="s">
        <v>27</v>
      </c>
      <c r="B124" s="142"/>
      <c r="C124" s="142"/>
      <c r="D124" s="141">
        <v>340</v>
      </c>
      <c r="E124" s="142"/>
    </row>
    <row r="125" spans="1:5" x14ac:dyDescent="0.3">
      <c r="A125" s="139" t="s">
        <v>29</v>
      </c>
      <c r="B125" s="142"/>
      <c r="C125" s="142"/>
      <c r="D125" s="141">
        <v>15116.24</v>
      </c>
      <c r="E125" s="142"/>
    </row>
    <row r="126" spans="1:5" x14ac:dyDescent="0.3">
      <c r="A126" s="139" t="s">
        <v>30</v>
      </c>
      <c r="B126" s="142"/>
      <c r="C126" s="142"/>
      <c r="D126" s="141">
        <v>1032.55</v>
      </c>
      <c r="E126" s="142"/>
    </row>
    <row r="127" spans="1:5" x14ac:dyDescent="0.3">
      <c r="A127" s="139" t="s">
        <v>31</v>
      </c>
      <c r="B127" s="142"/>
      <c r="C127" s="142"/>
      <c r="D127" s="141">
        <v>26520.25</v>
      </c>
      <c r="E127" s="142"/>
    </row>
    <row r="128" spans="1:5" x14ac:dyDescent="0.3">
      <c r="A128" s="139" t="s">
        <v>32</v>
      </c>
      <c r="B128" s="142"/>
      <c r="C128" s="142"/>
      <c r="D128" s="141">
        <v>1842.55</v>
      </c>
      <c r="E128" s="142"/>
    </row>
    <row r="129" spans="1:5" x14ac:dyDescent="0.3">
      <c r="A129" s="139" t="s">
        <v>33</v>
      </c>
      <c r="B129" s="142"/>
      <c r="C129" s="142"/>
      <c r="D129" s="141">
        <v>705.98</v>
      </c>
      <c r="E129" s="142"/>
    </row>
    <row r="130" spans="1:5" x14ac:dyDescent="0.3">
      <c r="A130" s="139" t="s">
        <v>34</v>
      </c>
      <c r="B130" s="142"/>
      <c r="C130" s="142"/>
      <c r="D130" s="141">
        <v>346</v>
      </c>
      <c r="E130" s="142"/>
    </row>
    <row r="131" spans="1:5" x14ac:dyDescent="0.3">
      <c r="A131" s="139" t="s">
        <v>36</v>
      </c>
      <c r="B131" s="142"/>
      <c r="C131" s="142"/>
      <c r="D131" s="141">
        <v>1877.46</v>
      </c>
      <c r="E131" s="142"/>
    </row>
    <row r="132" spans="1:5" x14ac:dyDescent="0.3">
      <c r="A132" s="139" t="s">
        <v>37</v>
      </c>
      <c r="B132" s="142"/>
      <c r="C132" s="142"/>
      <c r="D132" s="141">
        <v>3608.66</v>
      </c>
      <c r="E132" s="142"/>
    </row>
    <row r="133" spans="1:5" x14ac:dyDescent="0.3">
      <c r="A133" s="139" t="s">
        <v>38</v>
      </c>
      <c r="B133" s="142"/>
      <c r="C133" s="142"/>
      <c r="D133" s="141">
        <v>908.06</v>
      </c>
      <c r="E133" s="142"/>
    </row>
    <row r="134" spans="1:5" x14ac:dyDescent="0.3">
      <c r="A134" s="139" t="s">
        <v>39</v>
      </c>
      <c r="B134" s="142"/>
      <c r="C134" s="142"/>
      <c r="D134" s="141">
        <v>5619.07</v>
      </c>
      <c r="E134" s="142"/>
    </row>
    <row r="135" spans="1:5" x14ac:dyDescent="0.3">
      <c r="A135" s="139" t="s">
        <v>40</v>
      </c>
      <c r="B135" s="142"/>
      <c r="C135" s="142"/>
      <c r="D135" s="141">
        <v>2994.4</v>
      </c>
      <c r="E135" s="142"/>
    </row>
    <row r="136" spans="1:5" x14ac:dyDescent="0.3">
      <c r="A136" s="139" t="s">
        <v>41</v>
      </c>
      <c r="B136" s="142"/>
      <c r="C136" s="142"/>
      <c r="D136" s="141">
        <v>5846.14</v>
      </c>
      <c r="E136" s="142"/>
    </row>
    <row r="137" spans="1:5" x14ac:dyDescent="0.3">
      <c r="A137" s="139" t="s">
        <v>42</v>
      </c>
      <c r="B137" s="142"/>
      <c r="C137" s="142"/>
      <c r="D137" s="141">
        <v>1167.96</v>
      </c>
      <c r="E137" s="142"/>
    </row>
    <row r="138" spans="1:5" x14ac:dyDescent="0.3">
      <c r="A138" s="139" t="s">
        <v>43</v>
      </c>
      <c r="B138" s="142"/>
      <c r="C138" s="142"/>
      <c r="D138" s="141">
        <v>3646.51</v>
      </c>
      <c r="E138" s="142"/>
    </row>
    <row r="139" spans="1:5" x14ac:dyDescent="0.3">
      <c r="A139" s="139" t="s">
        <v>44</v>
      </c>
      <c r="B139" s="142"/>
      <c r="C139" s="142"/>
      <c r="D139" s="141">
        <v>3263.14</v>
      </c>
      <c r="E139" s="142"/>
    </row>
    <row r="140" spans="1:5" x14ac:dyDescent="0.3">
      <c r="A140" s="139" t="s">
        <v>46</v>
      </c>
      <c r="B140" s="142"/>
      <c r="C140" s="142"/>
      <c r="D140" s="141">
        <v>364.62</v>
      </c>
      <c r="E140" s="142"/>
    </row>
    <row r="141" spans="1:5" x14ac:dyDescent="0.3">
      <c r="A141" s="139" t="s">
        <v>47</v>
      </c>
      <c r="B141" s="142"/>
      <c r="C141" s="142"/>
      <c r="D141" s="141">
        <v>216.36</v>
      </c>
      <c r="E141" s="142"/>
    </row>
    <row r="142" spans="1:5" x14ac:dyDescent="0.3">
      <c r="A142" s="139" t="s">
        <v>48</v>
      </c>
      <c r="B142" s="142"/>
      <c r="C142" s="142"/>
      <c r="D142" s="141">
        <v>378.86</v>
      </c>
      <c r="E142" s="142"/>
    </row>
    <row r="143" spans="1:5" x14ac:dyDescent="0.3">
      <c r="A143" s="138" t="s">
        <v>218</v>
      </c>
      <c r="B143" s="137">
        <v>1000</v>
      </c>
      <c r="C143" s="137">
        <v>1000</v>
      </c>
      <c r="D143" s="137">
        <v>916.74</v>
      </c>
      <c r="E143" s="137">
        <v>91.67</v>
      </c>
    </row>
    <row r="144" spans="1:5" x14ac:dyDescent="0.3">
      <c r="A144" s="139" t="s">
        <v>51</v>
      </c>
      <c r="B144" s="142"/>
      <c r="C144" s="142"/>
      <c r="D144" s="141">
        <v>916.58</v>
      </c>
      <c r="E144" s="142"/>
    </row>
    <row r="145" spans="1:5" x14ac:dyDescent="0.3">
      <c r="A145" s="139" t="s">
        <v>52</v>
      </c>
      <c r="B145" s="142"/>
      <c r="C145" s="142"/>
      <c r="D145" s="141">
        <v>0.16</v>
      </c>
      <c r="E145" s="142"/>
    </row>
    <row r="146" spans="1:5" s="92" customFormat="1" x14ac:dyDescent="0.3">
      <c r="A146" s="143" t="s">
        <v>107</v>
      </c>
      <c r="B146" s="144">
        <v>706200</v>
      </c>
      <c r="C146" s="144">
        <v>706200</v>
      </c>
      <c r="D146" s="144">
        <v>916064.68</v>
      </c>
      <c r="E146" s="144">
        <v>129.72</v>
      </c>
    </row>
    <row r="147" spans="1:5" x14ac:dyDescent="0.3">
      <c r="A147" s="138" t="s">
        <v>16</v>
      </c>
      <c r="B147" s="137">
        <v>680000</v>
      </c>
      <c r="C147" s="137">
        <v>680000</v>
      </c>
      <c r="D147" s="137">
        <v>719012.63</v>
      </c>
      <c r="E147" s="137">
        <v>124.18</v>
      </c>
    </row>
    <row r="148" spans="1:5" x14ac:dyDescent="0.3">
      <c r="A148" s="139" t="s">
        <v>18</v>
      </c>
      <c r="B148" s="142"/>
      <c r="C148" s="142"/>
      <c r="D148" s="141">
        <v>717699.72</v>
      </c>
      <c r="E148" s="142"/>
    </row>
    <row r="149" spans="1:5" x14ac:dyDescent="0.3">
      <c r="A149" s="139" t="s">
        <v>102</v>
      </c>
      <c r="B149" s="142"/>
      <c r="C149" s="142"/>
      <c r="D149" s="141">
        <v>1312.91</v>
      </c>
      <c r="E149" s="142"/>
    </row>
    <row r="150" spans="1:5" x14ac:dyDescent="0.3">
      <c r="A150" s="139" t="s">
        <v>20</v>
      </c>
      <c r="B150" s="142"/>
      <c r="C150" s="142"/>
      <c r="D150" s="141">
        <v>34406.79</v>
      </c>
      <c r="E150" s="142"/>
    </row>
    <row r="151" spans="1:5" x14ac:dyDescent="0.3">
      <c r="A151" s="139" t="s">
        <v>22</v>
      </c>
      <c r="B151" s="142"/>
      <c r="C151" s="142"/>
      <c r="D151" s="141">
        <v>118639.35</v>
      </c>
      <c r="E151" s="142"/>
    </row>
    <row r="152" spans="1:5" x14ac:dyDescent="0.3">
      <c r="A152" s="138" t="s">
        <v>23</v>
      </c>
      <c r="B152" s="137">
        <v>26200</v>
      </c>
      <c r="C152" s="137">
        <v>26200</v>
      </c>
      <c r="D152" s="137">
        <v>43777.19</v>
      </c>
      <c r="E152" s="137">
        <v>167.09</v>
      </c>
    </row>
    <row r="153" spans="1:5" x14ac:dyDescent="0.3">
      <c r="A153" s="139" t="s">
        <v>25</v>
      </c>
      <c r="B153" s="142"/>
      <c r="C153" s="142"/>
      <c r="D153" s="141">
        <v>11142.69</v>
      </c>
      <c r="E153" s="142"/>
    </row>
    <row r="154" spans="1:5" x14ac:dyDescent="0.3">
      <c r="A154" s="139" t="s">
        <v>26</v>
      </c>
      <c r="B154" s="142"/>
      <c r="C154" s="142"/>
      <c r="D154" s="141">
        <v>32236.34</v>
      </c>
      <c r="E154" s="142"/>
    </row>
    <row r="155" spans="1:5" x14ac:dyDescent="0.3">
      <c r="A155" s="139" t="s">
        <v>27</v>
      </c>
      <c r="B155" s="142"/>
      <c r="C155" s="142"/>
      <c r="D155" s="141">
        <v>398.16</v>
      </c>
      <c r="E155" s="142"/>
    </row>
    <row r="156" spans="1:5" x14ac:dyDescent="0.3">
      <c r="A156" s="139" t="s">
        <v>154</v>
      </c>
      <c r="B156" s="142"/>
      <c r="C156" s="142"/>
      <c r="D156" s="141">
        <v>228.72</v>
      </c>
      <c r="E156" s="142"/>
    </row>
    <row r="157" spans="1:5" s="92" customFormat="1" x14ac:dyDescent="0.3">
      <c r="A157" s="143" t="s">
        <v>126</v>
      </c>
      <c r="B157" s="144">
        <v>2000</v>
      </c>
      <c r="C157" s="144">
        <v>2000</v>
      </c>
      <c r="D157" s="144">
        <v>1643.7</v>
      </c>
      <c r="E157" s="144">
        <v>82.19</v>
      </c>
    </row>
    <row r="158" spans="1:5" x14ac:dyDescent="0.3">
      <c r="A158" s="138" t="s">
        <v>23</v>
      </c>
      <c r="B158" s="137">
        <v>2000</v>
      </c>
      <c r="C158" s="137">
        <v>2000</v>
      </c>
      <c r="D158" s="137">
        <v>1643.7</v>
      </c>
      <c r="E158" s="137">
        <v>82.19</v>
      </c>
    </row>
    <row r="159" spans="1:5" x14ac:dyDescent="0.3">
      <c r="A159" s="139" t="s">
        <v>25</v>
      </c>
      <c r="B159" s="142"/>
      <c r="C159" s="142"/>
      <c r="D159" s="141">
        <v>1643.7</v>
      </c>
      <c r="E159" s="142"/>
    </row>
    <row r="160" spans="1:5" x14ac:dyDescent="0.3">
      <c r="A160" s="135" t="s">
        <v>195</v>
      </c>
      <c r="B160" s="136">
        <v>23830</v>
      </c>
      <c r="C160" s="136">
        <v>23830</v>
      </c>
      <c r="D160" s="136">
        <v>11111.85</v>
      </c>
      <c r="E160" s="136">
        <v>46.63</v>
      </c>
    </row>
    <row r="161" spans="1:5" s="92" customFormat="1" x14ac:dyDescent="0.3">
      <c r="A161" s="143" t="s">
        <v>109</v>
      </c>
      <c r="B161" s="144">
        <v>6030</v>
      </c>
      <c r="C161" s="144">
        <v>6030</v>
      </c>
      <c r="D161" s="144">
        <v>1281.93</v>
      </c>
      <c r="E161" s="144">
        <v>21.26</v>
      </c>
    </row>
    <row r="162" spans="1:5" x14ac:dyDescent="0.3">
      <c r="A162" s="138" t="s">
        <v>59</v>
      </c>
      <c r="B162" s="137">
        <v>6030</v>
      </c>
      <c r="C162" s="137">
        <v>6030</v>
      </c>
      <c r="D162" s="137">
        <v>1281.93</v>
      </c>
      <c r="E162" s="137">
        <v>21.26</v>
      </c>
    </row>
    <row r="163" spans="1:5" x14ac:dyDescent="0.3">
      <c r="A163" s="139" t="s">
        <v>63</v>
      </c>
      <c r="B163" s="142"/>
      <c r="C163" s="142"/>
      <c r="D163" s="141">
        <v>1281.93</v>
      </c>
      <c r="E163" s="142"/>
    </row>
    <row r="164" spans="1:5" s="92" customFormat="1" x14ac:dyDescent="0.3">
      <c r="A164" s="143" t="s">
        <v>105</v>
      </c>
      <c r="B164" s="144">
        <v>1300</v>
      </c>
      <c r="C164" s="144">
        <v>1300</v>
      </c>
      <c r="D164" s="144">
        <v>5326.25</v>
      </c>
      <c r="E164" s="144">
        <v>409.71</v>
      </c>
    </row>
    <row r="165" spans="1:5" x14ac:dyDescent="0.3">
      <c r="A165" s="138" t="s">
        <v>59</v>
      </c>
      <c r="B165" s="137">
        <v>1300</v>
      </c>
      <c r="C165" s="137">
        <v>1300</v>
      </c>
      <c r="D165" s="137">
        <v>5326.25</v>
      </c>
      <c r="E165" s="137">
        <v>409.71</v>
      </c>
    </row>
    <row r="166" spans="1:5" x14ac:dyDescent="0.3">
      <c r="A166" s="139" t="s">
        <v>61</v>
      </c>
      <c r="B166" s="142"/>
      <c r="C166" s="142"/>
      <c r="D166" s="141">
        <v>3526.25</v>
      </c>
      <c r="E166" s="142"/>
    </row>
    <row r="167" spans="1:5" x14ac:dyDescent="0.3">
      <c r="A167" s="139" t="s">
        <v>62</v>
      </c>
      <c r="B167" s="142"/>
      <c r="C167" s="142"/>
      <c r="D167" s="141">
        <v>1800</v>
      </c>
      <c r="E167" s="142"/>
    </row>
    <row r="168" spans="1:5" s="92" customFormat="1" x14ac:dyDescent="0.3">
      <c r="A168" s="143" t="s">
        <v>108</v>
      </c>
      <c r="B168" s="144">
        <v>4000</v>
      </c>
      <c r="C168" s="144">
        <v>4000</v>
      </c>
      <c r="D168" s="144">
        <v>3474.54</v>
      </c>
      <c r="E168" s="144">
        <v>86.86</v>
      </c>
    </row>
    <row r="169" spans="1:5" x14ac:dyDescent="0.3">
      <c r="A169" s="138" t="s">
        <v>59</v>
      </c>
      <c r="B169" s="137">
        <v>4000</v>
      </c>
      <c r="C169" s="137">
        <v>4000</v>
      </c>
      <c r="D169" s="137">
        <v>3474.54</v>
      </c>
      <c r="E169" s="137">
        <v>86.86</v>
      </c>
    </row>
    <row r="170" spans="1:5" x14ac:dyDescent="0.3">
      <c r="A170" s="139" t="s">
        <v>61</v>
      </c>
      <c r="B170" s="142"/>
      <c r="C170" s="142"/>
      <c r="D170" s="141">
        <v>1369.91</v>
      </c>
      <c r="E170" s="142"/>
    </row>
    <row r="171" spans="1:5" x14ac:dyDescent="0.3">
      <c r="A171" s="139" t="s">
        <v>62</v>
      </c>
      <c r="B171" s="142"/>
      <c r="C171" s="142"/>
      <c r="D171" s="141">
        <v>1018.75</v>
      </c>
      <c r="E171" s="142"/>
    </row>
    <row r="172" spans="1:5" x14ac:dyDescent="0.3">
      <c r="A172" s="139" t="s">
        <v>63</v>
      </c>
      <c r="B172" s="142"/>
      <c r="C172" s="142"/>
      <c r="D172" s="141">
        <v>1085.8800000000001</v>
      </c>
      <c r="E172" s="142"/>
    </row>
    <row r="173" spans="1:5" s="92" customFormat="1" x14ac:dyDescent="0.3">
      <c r="A173" s="143" t="s">
        <v>107</v>
      </c>
      <c r="B173" s="144">
        <v>12500</v>
      </c>
      <c r="C173" s="144">
        <v>12500</v>
      </c>
      <c r="D173" s="144">
        <v>1029.1300000000001</v>
      </c>
      <c r="E173" s="144">
        <v>8.23</v>
      </c>
    </row>
    <row r="174" spans="1:5" x14ac:dyDescent="0.3">
      <c r="A174" s="138" t="s">
        <v>59</v>
      </c>
      <c r="B174" s="137">
        <v>12500</v>
      </c>
      <c r="C174" s="137">
        <v>12500</v>
      </c>
      <c r="D174" s="137">
        <v>1029.1300000000001</v>
      </c>
      <c r="E174" s="137">
        <v>8.23</v>
      </c>
    </row>
    <row r="175" spans="1:5" x14ac:dyDescent="0.3">
      <c r="A175" s="139" t="s">
        <v>61</v>
      </c>
      <c r="B175" s="142"/>
      <c r="C175" s="142"/>
      <c r="D175" s="141">
        <v>733.83</v>
      </c>
      <c r="E175" s="142"/>
    </row>
    <row r="176" spans="1:5" x14ac:dyDescent="0.3">
      <c r="A176" s="139" t="s">
        <v>63</v>
      </c>
      <c r="B176" s="142"/>
      <c r="C176" s="142"/>
      <c r="D176" s="141">
        <v>295.3</v>
      </c>
      <c r="E176" s="142"/>
    </row>
    <row r="179" spans="1:5" ht="15.6" x14ac:dyDescent="0.3">
      <c r="A179" s="161" t="s">
        <v>213</v>
      </c>
      <c r="B179" s="161"/>
      <c r="C179" s="161"/>
      <c r="D179" s="161"/>
      <c r="E179" s="161"/>
    </row>
    <row r="181" spans="1:5" x14ac:dyDescent="0.3">
      <c r="A181" t="s">
        <v>214</v>
      </c>
    </row>
    <row r="184" spans="1:5" x14ac:dyDescent="0.3">
      <c r="A184" t="s">
        <v>215</v>
      </c>
      <c r="C184" s="164" t="s">
        <v>211</v>
      </c>
      <c r="D184" s="164"/>
    </row>
    <row r="185" spans="1:5" x14ac:dyDescent="0.3">
      <c r="A185" t="s">
        <v>216</v>
      </c>
      <c r="C185" s="164" t="s">
        <v>209</v>
      </c>
      <c r="D185" s="164"/>
    </row>
    <row r="186" spans="1:5" x14ac:dyDescent="0.3">
      <c r="A186" t="s">
        <v>210</v>
      </c>
      <c r="C186" s="164"/>
      <c r="D186" s="164"/>
    </row>
    <row r="187" spans="1:5" x14ac:dyDescent="0.3">
      <c r="C187" s="164" t="s">
        <v>206</v>
      </c>
      <c r="D187" s="164"/>
    </row>
  </sheetData>
  <mergeCells count="9">
    <mergeCell ref="C187:D187"/>
    <mergeCell ref="C186:D186"/>
    <mergeCell ref="A1:E1"/>
    <mergeCell ref="A3:E3"/>
    <mergeCell ref="A5:E5"/>
    <mergeCell ref="A7:G7"/>
    <mergeCell ref="C184:D184"/>
    <mergeCell ref="C185:D185"/>
    <mergeCell ref="A179:E179"/>
  </mergeCells>
  <printOptions horizontalCentered="1"/>
  <pageMargins left="0" right="0" top="0" bottom="0" header="0.31496062992125984" footer="0.31496062992125984"/>
  <pageSetup paperSize="9" scale="84" firstPageNumber="9" orientation="landscape" useFirstPageNumber="1" r:id="rId1"/>
  <headerFooter>
    <oddFooter>&amp;C&amp;P</oddFooter>
  </headerFooter>
  <rowBreaks count="5" manualBreakCount="5">
    <brk id="35" max="4" man="1"/>
    <brk id="55" max="4" man="1"/>
    <brk id="82" max="4" man="1"/>
    <brk id="115" max="4" man="1"/>
    <brk id="15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11</vt:i4>
      </vt:variant>
    </vt:vector>
  </HeadingPairs>
  <TitlesOfParts>
    <vt:vector size="18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'Posebni dio-Tablica 6.'!Podrucje_ispisa</vt:lpstr>
      <vt:lpstr>'R -Tablica 3.'!Podrucje_ispisa</vt:lpstr>
      <vt:lpstr>'Rač fin-Tablica 4.'!Podrucje_ispisa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Korisnik</cp:lastModifiedBy>
  <cp:lastPrinted>2024-04-30T11:35:40Z</cp:lastPrinted>
  <dcterms:created xsi:type="dcterms:W3CDTF">2018-03-15T13:07:00Z</dcterms:created>
  <dcterms:modified xsi:type="dcterms:W3CDTF">2024-04-30T11:36:30Z</dcterms:modified>
</cp:coreProperties>
</file>